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9.xml" ContentType="application/vnd.openxmlformats-officedocument.drawing+xml"/>
  <Override PartName="/xl/charts/chart31.xml" ContentType="application/vnd.openxmlformats-officedocument.drawingml.chart+xml"/>
  <Override PartName="/xl/drawings/drawing30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31.xml" ContentType="application/vnd.openxmlformats-officedocument.drawing+xml"/>
  <Override PartName="/xl/charts/chart35.xml" ContentType="application/vnd.openxmlformats-officedocument.drawingml.chart+xml"/>
  <Override PartName="/xl/drawings/drawing32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3.xml" ContentType="application/vnd.openxmlformats-officedocument.drawing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740" windowWidth="19416" windowHeight="4800" tabRatio="829" activeTab="6"/>
  </bookViews>
  <sheets>
    <sheet name="TOC" sheetId="1" r:id="rId1"/>
    <sheet name="OR Risk Assessment Outputs" sheetId="2" r:id="rId2"/>
    <sheet name="OR  FRI" sheetId="3" r:id="rId3"/>
    <sheet name="OR  VIR" sheetId="4" r:id="rId4"/>
    <sheet name="OR  FTI" sheetId="5" r:id="rId5"/>
    <sheet name="OR FEI" sheetId="6" r:id="rId6"/>
    <sheet name="OR - RFS Percentiles" sheetId="7" r:id="rId7"/>
    <sheet name="OR RFS % Acres" sheetId="38" r:id="rId8"/>
    <sheet name="OR WDA RFS" sheetId="8" r:id="rId9"/>
    <sheet name="OR RA RFS" sheetId="9" r:id="rId10"/>
    <sheet name="OR FA RFS" sheetId="10" r:id="rId11"/>
    <sheet name="OR DWIA RFS" sheetId="11" r:id="rId12"/>
    <sheet name="OR IA RFS" sheetId="12" r:id="rId13"/>
    <sheet name="OR WDA RFS Pop" sheetId="13" r:id="rId14"/>
    <sheet name="OR WDA" sheetId="14" r:id="rId15"/>
    <sheet name="OR WDA Pop" sheetId="15" r:id="rId16"/>
    <sheet name="OR RA" sheetId="16" r:id="rId17"/>
    <sheet name="OR  Fuels" sheetId="37" r:id="rId18"/>
    <sheet name="OR Fuels Grouped" sheetId="40" r:id="rId19"/>
    <sheet name="OR  Fire History" sheetId="39" r:id="rId20"/>
    <sheet name="OR FRI vs WWA" sheetId="19" r:id="rId21"/>
    <sheet name="OR FTI vs WWA " sheetId="20" r:id="rId22"/>
    <sheet name="OR VIR vs WWA" sheetId="21" r:id="rId23"/>
    <sheet name="OR FEI vs WWA" sheetId="22" r:id="rId24"/>
    <sheet name="FRI Region Table" sheetId="23" r:id="rId25"/>
    <sheet name="FRI Reg Total Acres Charts" sheetId="24" r:id="rId26"/>
    <sheet name="FRI Reg %Acres Chart" sheetId="25" r:id="rId27"/>
    <sheet name="FTI Region Table" sheetId="26" r:id="rId28"/>
    <sheet name="FTI Reg Total Acres Charts" sheetId="27" r:id="rId29"/>
    <sheet name="FTI Reg %Acres Chart" sheetId="28" r:id="rId30"/>
    <sheet name="FEI Region Table" sheetId="29" r:id="rId31"/>
    <sheet name="FEI Reg Total Acres Charts" sheetId="30" r:id="rId32"/>
    <sheet name="FEI Reg %Acres Chart" sheetId="31" r:id="rId33"/>
    <sheet name="VIR Region Table" sheetId="32" r:id="rId34"/>
    <sheet name="VIR Reg Total Acres Charts" sheetId="33" r:id="rId35"/>
    <sheet name="VIR Reg %Acres Chart" sheetId="34" r:id="rId36"/>
  </sheets>
  <externalReferences>
    <externalReference r:id="rId37"/>
  </externalReferences>
  <definedNames>
    <definedName name="_xlnm.Database" localSheetId="15">'OR WDA Pop'!$A$1:$B$9</definedName>
    <definedName name="_xlnm.Database">'OR WDA RFS Pop'!$A$1:$C$10</definedName>
  </definedNames>
  <calcPr calcId="145621"/>
  <customWorkbookViews>
    <customWorkbookView name="Voyles, Ginger - Personal View" guid="{187F99D5-F78B-4810-AFAB-810932C64360}" mergeInterval="0" personalView="1" maximized="1" windowWidth="1596" windowHeight="675" tabRatio="829" activeSheetId="1"/>
  </customWorkbookViews>
</workbook>
</file>

<file path=xl/calcChain.xml><?xml version="1.0" encoding="utf-8"?>
<calcChain xmlns="http://schemas.openxmlformats.org/spreadsheetml/2006/main">
  <c r="M4" i="7" l="1"/>
  <c r="D12" i="40" l="1"/>
  <c r="D11" i="40"/>
  <c r="D10" i="40"/>
  <c r="D9" i="40"/>
  <c r="D8" i="40"/>
  <c r="D15" i="40" l="1"/>
  <c r="F15" i="39"/>
  <c r="E15" i="39"/>
  <c r="D15" i="39"/>
  <c r="C15" i="39"/>
  <c r="B15" i="39"/>
  <c r="D35" i="37" l="1"/>
  <c r="C7" i="16" l="1"/>
  <c r="H14" i="12" l="1"/>
  <c r="E8" i="38" s="1"/>
  <c r="H14" i="11"/>
  <c r="E7" i="38" s="1"/>
  <c r="H14" i="9"/>
  <c r="E5" i="38" s="1"/>
  <c r="H14" i="8"/>
  <c r="E4" i="38" s="1"/>
  <c r="C6" i="12" l="1"/>
  <c r="C8" i="38" s="1"/>
  <c r="C8" i="9"/>
  <c r="C5" i="38" s="1"/>
  <c r="D34" i="29" l="1"/>
  <c r="C34" i="29"/>
  <c r="B34" i="29"/>
  <c r="D33" i="29"/>
  <c r="C33" i="29"/>
  <c r="B33" i="29"/>
  <c r="D32" i="29"/>
  <c r="C32" i="29"/>
  <c r="B32" i="29"/>
  <c r="D31" i="29"/>
  <c r="C31" i="29"/>
  <c r="B31" i="29"/>
  <c r="D30" i="29"/>
  <c r="C30" i="29"/>
  <c r="B30" i="29"/>
  <c r="D29" i="29"/>
  <c r="C29" i="29"/>
  <c r="B29" i="29"/>
  <c r="D28" i="29"/>
  <c r="C28" i="29"/>
  <c r="B28" i="29"/>
  <c r="D27" i="29"/>
  <c r="C27" i="29"/>
  <c r="B27" i="29"/>
  <c r="D26" i="29"/>
  <c r="C26" i="29"/>
  <c r="B26" i="29"/>
  <c r="D34" i="32"/>
  <c r="C34" i="32"/>
  <c r="B34" i="32"/>
  <c r="D33" i="32"/>
  <c r="C33" i="32"/>
  <c r="B33" i="32"/>
  <c r="D32" i="32"/>
  <c r="C32" i="32"/>
  <c r="B32" i="32"/>
  <c r="D31" i="32"/>
  <c r="C31" i="32"/>
  <c r="B31" i="32"/>
  <c r="D30" i="32"/>
  <c r="C30" i="32"/>
  <c r="B30" i="32"/>
  <c r="D29" i="32"/>
  <c r="C29" i="32"/>
  <c r="B29" i="32"/>
  <c r="D28" i="32"/>
  <c r="C28" i="32"/>
  <c r="B28" i="32"/>
  <c r="D27" i="32"/>
  <c r="C27" i="32"/>
  <c r="B27" i="32"/>
  <c r="D26" i="32"/>
  <c r="C26" i="32"/>
  <c r="B26" i="32"/>
  <c r="D34" i="26"/>
  <c r="C34" i="26"/>
  <c r="B34" i="26"/>
  <c r="D33" i="26"/>
  <c r="C33" i="26"/>
  <c r="B33" i="26"/>
  <c r="D32" i="26"/>
  <c r="C32" i="26"/>
  <c r="B32" i="26"/>
  <c r="D31" i="26"/>
  <c r="C31" i="26"/>
  <c r="B31" i="26"/>
  <c r="D30" i="26"/>
  <c r="C30" i="26"/>
  <c r="B30" i="26"/>
  <c r="D29" i="26"/>
  <c r="C29" i="26"/>
  <c r="B29" i="26"/>
  <c r="D28" i="26"/>
  <c r="C28" i="26"/>
  <c r="B28" i="26"/>
  <c r="D27" i="26"/>
  <c r="C27" i="26"/>
  <c r="B27" i="26"/>
  <c r="D26" i="26"/>
  <c r="C26" i="26"/>
  <c r="B26" i="26"/>
  <c r="D26" i="23"/>
  <c r="C26" i="23"/>
  <c r="B26" i="23"/>
  <c r="D27" i="23"/>
  <c r="D28" i="23"/>
  <c r="D29" i="23"/>
  <c r="D30" i="23"/>
  <c r="D31" i="23"/>
  <c r="D32" i="23"/>
  <c r="D33" i="23"/>
  <c r="D34" i="23"/>
  <c r="C27" i="23"/>
  <c r="C28" i="23"/>
  <c r="C29" i="23"/>
  <c r="C30" i="23"/>
  <c r="C31" i="23"/>
  <c r="C32" i="23"/>
  <c r="C33" i="23"/>
  <c r="C34" i="23"/>
  <c r="B27" i="23"/>
  <c r="B28" i="23"/>
  <c r="B29" i="23"/>
  <c r="B30" i="23"/>
  <c r="B31" i="23"/>
  <c r="B32" i="23"/>
  <c r="B33" i="23"/>
  <c r="B34" i="23"/>
  <c r="C35" i="29" l="1"/>
  <c r="B35" i="29"/>
  <c r="D35" i="29"/>
  <c r="R11" i="29"/>
  <c r="Q11" i="29"/>
  <c r="P11" i="29"/>
  <c r="O11" i="29"/>
  <c r="N11" i="29"/>
  <c r="M11" i="29"/>
  <c r="M18" i="29" s="1"/>
  <c r="L11" i="29"/>
  <c r="L21" i="29" s="1"/>
  <c r="K11" i="29"/>
  <c r="K15" i="29" s="1"/>
  <c r="J11" i="29"/>
  <c r="J22" i="29" s="1"/>
  <c r="I11" i="29"/>
  <c r="I22" i="29" s="1"/>
  <c r="H11" i="29"/>
  <c r="H19" i="29" s="1"/>
  <c r="G11" i="29"/>
  <c r="G22" i="29" s="1"/>
  <c r="F11" i="29"/>
  <c r="F20" i="29" s="1"/>
  <c r="E11" i="29"/>
  <c r="E17" i="29" s="1"/>
  <c r="D11" i="29"/>
  <c r="D21" i="29" s="1"/>
  <c r="C11" i="29"/>
  <c r="C22" i="29" s="1"/>
  <c r="B11" i="29"/>
  <c r="B22" i="29" s="1"/>
  <c r="S10" i="29"/>
  <c r="S9" i="29"/>
  <c r="S8" i="29"/>
  <c r="S7" i="29"/>
  <c r="S6" i="29"/>
  <c r="S5" i="29"/>
  <c r="S4" i="29"/>
  <c r="S3" i="29"/>
  <c r="S2" i="29"/>
  <c r="C35" i="32"/>
  <c r="D35" i="32"/>
  <c r="R11" i="32"/>
  <c r="Q11" i="32"/>
  <c r="P11" i="32"/>
  <c r="O11" i="32"/>
  <c r="N11" i="32"/>
  <c r="M11" i="32"/>
  <c r="M21" i="32" s="1"/>
  <c r="L11" i="32"/>
  <c r="L21" i="32" s="1"/>
  <c r="K11" i="32"/>
  <c r="K16" i="32" s="1"/>
  <c r="J11" i="32"/>
  <c r="J22" i="32" s="1"/>
  <c r="I11" i="32"/>
  <c r="I20" i="32" s="1"/>
  <c r="H11" i="32"/>
  <c r="H19" i="32" s="1"/>
  <c r="G11" i="32"/>
  <c r="G19" i="32" s="1"/>
  <c r="F11" i="32"/>
  <c r="F20" i="32" s="1"/>
  <c r="E11" i="32"/>
  <c r="E21" i="32" s="1"/>
  <c r="D11" i="32"/>
  <c r="D21" i="32" s="1"/>
  <c r="C11" i="32"/>
  <c r="C20" i="32" s="1"/>
  <c r="B11" i="32"/>
  <c r="B22" i="32" s="1"/>
  <c r="S10" i="32"/>
  <c r="S9" i="32"/>
  <c r="S8" i="32"/>
  <c r="S7" i="32"/>
  <c r="S6" i="32"/>
  <c r="S5" i="32"/>
  <c r="S4" i="32"/>
  <c r="S3" i="32"/>
  <c r="S2" i="32"/>
  <c r="D35" i="26"/>
  <c r="C35" i="26"/>
  <c r="R11" i="26"/>
  <c r="Q11" i="26"/>
  <c r="P11" i="26"/>
  <c r="O11" i="26"/>
  <c r="N11" i="26"/>
  <c r="M11" i="26"/>
  <c r="M20" i="26" s="1"/>
  <c r="L11" i="26"/>
  <c r="L21" i="26" s="1"/>
  <c r="K11" i="26"/>
  <c r="K22" i="26" s="1"/>
  <c r="J11" i="26"/>
  <c r="J22" i="26" s="1"/>
  <c r="I11" i="26"/>
  <c r="I22" i="26" s="1"/>
  <c r="H11" i="26"/>
  <c r="H19" i="26" s="1"/>
  <c r="G11" i="26"/>
  <c r="G19" i="26" s="1"/>
  <c r="F11" i="26"/>
  <c r="F20" i="26" s="1"/>
  <c r="E11" i="26"/>
  <c r="E19" i="26" s="1"/>
  <c r="D11" i="26"/>
  <c r="D21" i="26" s="1"/>
  <c r="C11" i="26"/>
  <c r="C20" i="26" s="1"/>
  <c r="B11" i="26"/>
  <c r="B22" i="26" s="1"/>
  <c r="S10" i="26"/>
  <c r="S9" i="26"/>
  <c r="S8" i="26"/>
  <c r="S7" i="26"/>
  <c r="S6" i="26"/>
  <c r="S5" i="26"/>
  <c r="S4" i="26"/>
  <c r="S3" i="26"/>
  <c r="S2" i="26"/>
  <c r="S3" i="23"/>
  <c r="S4" i="23"/>
  <c r="S5" i="23"/>
  <c r="S6" i="23"/>
  <c r="S7" i="23"/>
  <c r="S8" i="23"/>
  <c r="S9" i="23"/>
  <c r="S10" i="23"/>
  <c r="S2" i="23"/>
  <c r="C11" i="23"/>
  <c r="C22" i="23" s="1"/>
  <c r="D11" i="23"/>
  <c r="D22" i="23" s="1"/>
  <c r="E11" i="23"/>
  <c r="E21" i="23" s="1"/>
  <c r="F11" i="23"/>
  <c r="F15" i="23" s="1"/>
  <c r="G11" i="23"/>
  <c r="G22" i="23" s="1"/>
  <c r="H11" i="23"/>
  <c r="H19" i="23" s="1"/>
  <c r="I11" i="23"/>
  <c r="I20" i="23" s="1"/>
  <c r="J11" i="23"/>
  <c r="J20" i="23" s="1"/>
  <c r="K11" i="23"/>
  <c r="K19" i="23" s="1"/>
  <c r="L11" i="23"/>
  <c r="L21" i="23" s="1"/>
  <c r="M11" i="23"/>
  <c r="M21" i="23" s="1"/>
  <c r="N11" i="23"/>
  <c r="N15" i="23" s="1"/>
  <c r="O11" i="23"/>
  <c r="P11" i="23"/>
  <c r="Q11" i="23"/>
  <c r="R11" i="23"/>
  <c r="B11" i="23"/>
  <c r="B21" i="23" s="1"/>
  <c r="D35" i="23"/>
  <c r="C35" i="23"/>
  <c r="L22" i="23"/>
  <c r="K22" i="23"/>
  <c r="H22" i="23"/>
  <c r="D21" i="23"/>
  <c r="L20" i="23"/>
  <c r="D20" i="23"/>
  <c r="L19" i="23"/>
  <c r="D19" i="23"/>
  <c r="L18" i="23"/>
  <c r="G18" i="23"/>
  <c r="F18" i="23"/>
  <c r="D18" i="23"/>
  <c r="L17" i="23"/>
  <c r="H17" i="23"/>
  <c r="D17" i="23"/>
  <c r="L16" i="23"/>
  <c r="E16" i="23"/>
  <c r="D16" i="23"/>
  <c r="C16" i="23"/>
  <c r="L15" i="23"/>
  <c r="H15" i="23"/>
  <c r="D15" i="23"/>
  <c r="L14" i="23"/>
  <c r="L23" i="23" s="1"/>
  <c r="H14" i="23"/>
  <c r="D14" i="23"/>
  <c r="C11" i="14"/>
  <c r="D5" i="14" s="1"/>
  <c r="H14" i="10"/>
  <c r="C17" i="10"/>
  <c r="C6" i="38" s="1"/>
  <c r="H16" i="9"/>
  <c r="G5" i="38" s="1"/>
  <c r="H5" i="38" s="1"/>
  <c r="H16" i="10"/>
  <c r="I10" i="12"/>
  <c r="H16" i="12"/>
  <c r="G8" i="38" s="1"/>
  <c r="H8" i="38" s="1"/>
  <c r="I11" i="11"/>
  <c r="H16" i="11"/>
  <c r="D23" i="23" l="1"/>
  <c r="K21" i="23"/>
  <c r="I8" i="10"/>
  <c r="E6" i="38"/>
  <c r="G14" i="23"/>
  <c r="C15" i="23"/>
  <c r="K15" i="23"/>
  <c r="C17" i="23"/>
  <c r="K17" i="23"/>
  <c r="C19" i="23"/>
  <c r="C20" i="23"/>
  <c r="C21" i="23"/>
  <c r="I16" i="10"/>
  <c r="G6" i="38"/>
  <c r="H6" i="38" s="1"/>
  <c r="I16" i="11"/>
  <c r="G7" i="38"/>
  <c r="H7" i="38" s="1"/>
  <c r="C14" i="23"/>
  <c r="K14" i="23"/>
  <c r="G15" i="23"/>
  <c r="B16" i="23"/>
  <c r="K16" i="23"/>
  <c r="G17" i="23"/>
  <c r="C18" i="23"/>
  <c r="K18" i="23"/>
  <c r="E19" i="23"/>
  <c r="G20" i="23"/>
  <c r="G21" i="23"/>
  <c r="P17" i="23"/>
  <c r="P21" i="23"/>
  <c r="P18" i="23"/>
  <c r="P22" i="23"/>
  <c r="P15" i="23"/>
  <c r="P19" i="23"/>
  <c r="P14" i="23"/>
  <c r="P16" i="23"/>
  <c r="P20" i="23"/>
  <c r="O16" i="23"/>
  <c r="O20" i="23"/>
  <c r="O17" i="23"/>
  <c r="O21" i="23"/>
  <c r="O18" i="23"/>
  <c r="O22" i="23"/>
  <c r="O15" i="23"/>
  <c r="O19" i="23"/>
  <c r="O14" i="23"/>
  <c r="C23" i="23"/>
  <c r="R15" i="23"/>
  <c r="R19" i="23"/>
  <c r="R14" i="23"/>
  <c r="R16" i="23"/>
  <c r="R20" i="23"/>
  <c r="R17" i="23"/>
  <c r="R21" i="23"/>
  <c r="R18" i="23"/>
  <c r="R22" i="23"/>
  <c r="Q15" i="23"/>
  <c r="Q19" i="23"/>
  <c r="Q16" i="23"/>
  <c r="Q20" i="23"/>
  <c r="Q14" i="23"/>
  <c r="Q17" i="23"/>
  <c r="Q21" i="23"/>
  <c r="Q18" i="23"/>
  <c r="Q22" i="23"/>
  <c r="R15" i="26"/>
  <c r="R19" i="26"/>
  <c r="R14" i="26"/>
  <c r="R16" i="26"/>
  <c r="R20" i="26"/>
  <c r="R17" i="26"/>
  <c r="R21" i="26"/>
  <c r="R18" i="26"/>
  <c r="R22" i="26"/>
  <c r="O16" i="26"/>
  <c r="O20" i="26"/>
  <c r="O17" i="26"/>
  <c r="O21" i="26"/>
  <c r="O18" i="26"/>
  <c r="O22" i="26"/>
  <c r="O15" i="26"/>
  <c r="O19" i="26"/>
  <c r="O14" i="26"/>
  <c r="P15" i="26"/>
  <c r="P19" i="26"/>
  <c r="P16" i="26"/>
  <c r="P20" i="26"/>
  <c r="P17" i="26"/>
  <c r="P21" i="26"/>
  <c r="P14" i="26"/>
  <c r="P18" i="26"/>
  <c r="P22" i="26"/>
  <c r="Q15" i="26"/>
  <c r="Q19" i="26"/>
  <c r="Q16" i="26"/>
  <c r="Q20" i="26"/>
  <c r="Q14" i="26"/>
  <c r="Q17" i="26"/>
  <c r="Q21" i="26"/>
  <c r="Q18" i="26"/>
  <c r="Q22" i="26"/>
  <c r="R14" i="29"/>
  <c r="R15" i="29"/>
  <c r="R16" i="29"/>
  <c r="R17" i="29"/>
  <c r="R18" i="29"/>
  <c r="R19" i="29"/>
  <c r="R20" i="29"/>
  <c r="R21" i="29"/>
  <c r="R22" i="29"/>
  <c r="O15" i="29"/>
  <c r="O16" i="29"/>
  <c r="O17" i="29"/>
  <c r="O18" i="29"/>
  <c r="O19" i="29"/>
  <c r="O20" i="29"/>
  <c r="O21" i="29"/>
  <c r="O22" i="29"/>
  <c r="O14" i="29"/>
  <c r="P15" i="29"/>
  <c r="P16" i="29"/>
  <c r="P17" i="29"/>
  <c r="P18" i="29"/>
  <c r="P19" i="29"/>
  <c r="P20" i="29"/>
  <c r="P21" i="29"/>
  <c r="P22" i="29"/>
  <c r="P14" i="29"/>
  <c r="Q14" i="29"/>
  <c r="Q15" i="29"/>
  <c r="Q16" i="29"/>
  <c r="Q17" i="29"/>
  <c r="Q18" i="29"/>
  <c r="Q19" i="29"/>
  <c r="Q20" i="29"/>
  <c r="Q21" i="29"/>
  <c r="Q22" i="29"/>
  <c r="R15" i="32"/>
  <c r="R16" i="32"/>
  <c r="R17" i="32"/>
  <c r="R18" i="32"/>
  <c r="R19" i="32"/>
  <c r="R20" i="32"/>
  <c r="R21" i="32"/>
  <c r="R22" i="32"/>
  <c r="R14" i="32"/>
  <c r="O15" i="32"/>
  <c r="O16" i="32"/>
  <c r="O19" i="32"/>
  <c r="O18" i="32"/>
  <c r="O21" i="32"/>
  <c r="O22" i="32"/>
  <c r="O14" i="32"/>
  <c r="O17" i="32"/>
  <c r="O20" i="32"/>
  <c r="P15" i="32"/>
  <c r="P16" i="32"/>
  <c r="P17" i="32"/>
  <c r="P18" i="32"/>
  <c r="P19" i="32"/>
  <c r="P21" i="32"/>
  <c r="P14" i="32"/>
  <c r="P20" i="32"/>
  <c r="P22" i="32"/>
  <c r="Q15" i="32"/>
  <c r="Q16" i="32"/>
  <c r="Q17" i="32"/>
  <c r="Q18" i="32"/>
  <c r="Q19" i="32"/>
  <c r="Q20" i="32"/>
  <c r="Q21" i="32"/>
  <c r="Q22" i="32"/>
  <c r="Q14" i="32"/>
  <c r="L15" i="26"/>
  <c r="H21" i="23"/>
  <c r="H18" i="23"/>
  <c r="F21" i="23"/>
  <c r="B22" i="23"/>
  <c r="L14" i="26"/>
  <c r="J15" i="26"/>
  <c r="I16" i="23"/>
  <c r="I19" i="23"/>
  <c r="E20" i="23"/>
  <c r="E14" i="23"/>
  <c r="E17" i="23"/>
  <c r="I6" i="10"/>
  <c r="D8" i="14"/>
  <c r="I9" i="12"/>
  <c r="D3" i="14"/>
  <c r="K20" i="23"/>
  <c r="K23" i="23" s="1"/>
  <c r="E22" i="23"/>
  <c r="D14" i="26"/>
  <c r="C15" i="26"/>
  <c r="K15" i="26"/>
  <c r="E16" i="26"/>
  <c r="K16" i="26"/>
  <c r="C18" i="26"/>
  <c r="L18" i="26"/>
  <c r="I19" i="26"/>
  <c r="E20" i="26"/>
  <c r="K20" i="26"/>
  <c r="C22" i="26"/>
  <c r="L22" i="26"/>
  <c r="I14" i="32"/>
  <c r="C15" i="32"/>
  <c r="K15" i="32"/>
  <c r="G16" i="32"/>
  <c r="M16" i="32"/>
  <c r="K17" i="32"/>
  <c r="E18" i="32"/>
  <c r="M18" i="32"/>
  <c r="I19" i="32"/>
  <c r="E20" i="32"/>
  <c r="K20" i="32"/>
  <c r="I21" i="32"/>
  <c r="E22" i="32"/>
  <c r="M22" i="32"/>
  <c r="I14" i="29"/>
  <c r="E15" i="29"/>
  <c r="C16" i="29"/>
  <c r="I16" i="29"/>
  <c r="I17" i="29"/>
  <c r="E18" i="29"/>
  <c r="B19" i="29"/>
  <c r="K19" i="29"/>
  <c r="H20" i="29"/>
  <c r="E21" i="29"/>
  <c r="D22" i="29"/>
  <c r="M22" i="29"/>
  <c r="E14" i="26"/>
  <c r="E15" i="26"/>
  <c r="G16" i="26"/>
  <c r="C17" i="26"/>
  <c r="D18" i="26"/>
  <c r="B19" i="26"/>
  <c r="K19" i="26"/>
  <c r="G20" i="26"/>
  <c r="C21" i="26"/>
  <c r="D22" i="26"/>
  <c r="C14" i="32"/>
  <c r="K14" i="32"/>
  <c r="E15" i="32"/>
  <c r="M15" i="32"/>
  <c r="H16" i="32"/>
  <c r="C17" i="32"/>
  <c r="M17" i="32"/>
  <c r="I18" i="32"/>
  <c r="B19" i="32"/>
  <c r="K19" i="32"/>
  <c r="G20" i="32"/>
  <c r="M20" i="32"/>
  <c r="K21" i="32"/>
  <c r="I22" i="32"/>
  <c r="C14" i="29"/>
  <c r="K14" i="29"/>
  <c r="I15" i="29"/>
  <c r="E16" i="29"/>
  <c r="K16" i="29"/>
  <c r="K17" i="29"/>
  <c r="I18" i="29"/>
  <c r="C19" i="29"/>
  <c r="C20" i="29"/>
  <c r="I20" i="29"/>
  <c r="I21" i="29"/>
  <c r="E22" i="29"/>
  <c r="D6" i="14"/>
  <c r="I22" i="23"/>
  <c r="K14" i="26"/>
  <c r="I15" i="26"/>
  <c r="B16" i="26"/>
  <c r="H16" i="26"/>
  <c r="E17" i="26"/>
  <c r="E18" i="26"/>
  <c r="C19" i="26"/>
  <c r="B20" i="26"/>
  <c r="H20" i="26"/>
  <c r="E21" i="26"/>
  <c r="E22" i="26"/>
  <c r="D14" i="32"/>
  <c r="L14" i="32"/>
  <c r="I15" i="32"/>
  <c r="C16" i="32"/>
  <c r="I16" i="32"/>
  <c r="E17" i="32"/>
  <c r="C18" i="32"/>
  <c r="K18" i="32"/>
  <c r="C19" i="32"/>
  <c r="M19" i="32"/>
  <c r="H20" i="32"/>
  <c r="C21" i="32"/>
  <c r="C22" i="32"/>
  <c r="K22" i="32"/>
  <c r="D14" i="29"/>
  <c r="L14" i="29"/>
  <c r="J15" i="29"/>
  <c r="G16" i="29"/>
  <c r="C17" i="29"/>
  <c r="C18" i="29"/>
  <c r="K18" i="29"/>
  <c r="E19" i="29"/>
  <c r="E20" i="29"/>
  <c r="K20" i="29"/>
  <c r="K21" i="29"/>
  <c r="K22" i="29"/>
  <c r="C14" i="26"/>
  <c r="C16" i="26"/>
  <c r="I16" i="26"/>
  <c r="K17" i="26"/>
  <c r="K18" i="26"/>
  <c r="I20" i="26"/>
  <c r="K21" i="26"/>
  <c r="E14" i="32"/>
  <c r="M14" i="32"/>
  <c r="J15" i="32"/>
  <c r="E16" i="32"/>
  <c r="I17" i="32"/>
  <c r="D18" i="32"/>
  <c r="L18" i="32"/>
  <c r="E19" i="32"/>
  <c r="D22" i="32"/>
  <c r="L22" i="32"/>
  <c r="E14" i="29"/>
  <c r="E23" i="29" s="1"/>
  <c r="C15" i="29"/>
  <c r="H16" i="29"/>
  <c r="D18" i="29"/>
  <c r="L18" i="29"/>
  <c r="I19" i="29"/>
  <c r="G20" i="29"/>
  <c r="C21" i="29"/>
  <c r="L22" i="29"/>
  <c r="J19" i="26"/>
  <c r="J20" i="26"/>
  <c r="J16" i="26"/>
  <c r="J19" i="32"/>
  <c r="J19" i="29"/>
  <c r="M17" i="29"/>
  <c r="M21" i="29"/>
  <c r="M16" i="29"/>
  <c r="M15" i="29"/>
  <c r="M20" i="29"/>
  <c r="M14" i="29"/>
  <c r="M19" i="29"/>
  <c r="B15" i="29"/>
  <c r="B15" i="32"/>
  <c r="B35" i="32"/>
  <c r="B35" i="26"/>
  <c r="B15" i="26"/>
  <c r="M17" i="26"/>
  <c r="M22" i="26"/>
  <c r="M21" i="26"/>
  <c r="M14" i="26"/>
  <c r="M15" i="26"/>
  <c r="M16" i="26"/>
  <c r="M19" i="26"/>
  <c r="M18" i="26"/>
  <c r="B18" i="23"/>
  <c r="B14" i="23"/>
  <c r="B35" i="23"/>
  <c r="B20" i="23"/>
  <c r="M19" i="23"/>
  <c r="M20" i="23"/>
  <c r="M22" i="23"/>
  <c r="M14" i="23"/>
  <c r="M16" i="23"/>
  <c r="M17" i="23"/>
  <c r="F17" i="29"/>
  <c r="N17" i="29"/>
  <c r="F21" i="29"/>
  <c r="N21" i="29"/>
  <c r="G17" i="29"/>
  <c r="G21" i="29"/>
  <c r="F14" i="29"/>
  <c r="N14" i="29"/>
  <c r="D15" i="29"/>
  <c r="L15" i="29"/>
  <c r="B16" i="29"/>
  <c r="J16" i="29"/>
  <c r="H17" i="29"/>
  <c r="F18" i="29"/>
  <c r="N18" i="29"/>
  <c r="D19" i="29"/>
  <c r="L19" i="29"/>
  <c r="B20" i="29"/>
  <c r="J20" i="29"/>
  <c r="H21" i="29"/>
  <c r="F22" i="29"/>
  <c r="N22" i="29"/>
  <c r="S11" i="29"/>
  <c r="T10" i="29" s="1"/>
  <c r="H14" i="29"/>
  <c r="F15" i="29"/>
  <c r="N15" i="29"/>
  <c r="D16" i="29"/>
  <c r="L16" i="29"/>
  <c r="B17" i="29"/>
  <c r="J17" i="29"/>
  <c r="H18" i="29"/>
  <c r="F19" i="29"/>
  <c r="N19" i="29"/>
  <c r="D20" i="29"/>
  <c r="L20" i="29"/>
  <c r="B21" i="29"/>
  <c r="J21" i="29"/>
  <c r="H22" i="29"/>
  <c r="G15" i="29"/>
  <c r="G19" i="29"/>
  <c r="G14" i="29"/>
  <c r="G18" i="29"/>
  <c r="B14" i="29"/>
  <c r="B23" i="29" s="1"/>
  <c r="J14" i="29"/>
  <c r="H15" i="29"/>
  <c r="F16" i="29"/>
  <c r="N16" i="29"/>
  <c r="D17" i="29"/>
  <c r="L17" i="29"/>
  <c r="B18" i="29"/>
  <c r="J18" i="29"/>
  <c r="N20" i="29"/>
  <c r="F17" i="32"/>
  <c r="N17" i="32"/>
  <c r="F21" i="32"/>
  <c r="N21" i="32"/>
  <c r="G17" i="32"/>
  <c r="G21" i="32"/>
  <c r="F14" i="32"/>
  <c r="N14" i="32"/>
  <c r="D15" i="32"/>
  <c r="L15" i="32"/>
  <c r="B16" i="32"/>
  <c r="J16" i="32"/>
  <c r="H17" i="32"/>
  <c r="F18" i="32"/>
  <c r="N18" i="32"/>
  <c r="D19" i="32"/>
  <c r="L19" i="32"/>
  <c r="B20" i="32"/>
  <c r="J20" i="32"/>
  <c r="H21" i="32"/>
  <c r="F22" i="32"/>
  <c r="N22" i="32"/>
  <c r="G14" i="32"/>
  <c r="G18" i="32"/>
  <c r="G22" i="32"/>
  <c r="S11" i="32"/>
  <c r="S21" i="32" s="1"/>
  <c r="H14" i="32"/>
  <c r="F15" i="32"/>
  <c r="N15" i="32"/>
  <c r="D16" i="32"/>
  <c r="L16" i="32"/>
  <c r="B17" i="32"/>
  <c r="J17" i="32"/>
  <c r="H18" i="32"/>
  <c r="F19" i="32"/>
  <c r="N19" i="32"/>
  <c r="D20" i="32"/>
  <c r="L20" i="32"/>
  <c r="B21" i="32"/>
  <c r="J21" i="32"/>
  <c r="H22" i="32"/>
  <c r="G15" i="32"/>
  <c r="B14" i="32"/>
  <c r="J14" i="32"/>
  <c r="H15" i="32"/>
  <c r="F16" i="32"/>
  <c r="N16" i="32"/>
  <c r="D17" i="32"/>
  <c r="L17" i="32"/>
  <c r="B18" i="32"/>
  <c r="J18" i="32"/>
  <c r="N20" i="32"/>
  <c r="N17" i="26"/>
  <c r="N14" i="26"/>
  <c r="H17" i="26"/>
  <c r="F18" i="26"/>
  <c r="D19" i="26"/>
  <c r="F22" i="26"/>
  <c r="G14" i="26"/>
  <c r="I17" i="26"/>
  <c r="G18" i="26"/>
  <c r="I21" i="26"/>
  <c r="G22" i="26"/>
  <c r="F21" i="26"/>
  <c r="G21" i="26"/>
  <c r="F14" i="26"/>
  <c r="D15" i="26"/>
  <c r="N18" i="26"/>
  <c r="L19" i="26"/>
  <c r="H21" i="26"/>
  <c r="N22" i="26"/>
  <c r="S11" i="26"/>
  <c r="T2" i="26" s="1"/>
  <c r="H14" i="26"/>
  <c r="F15" i="26"/>
  <c r="N15" i="26"/>
  <c r="D16" i="26"/>
  <c r="L16" i="26"/>
  <c r="B17" i="26"/>
  <c r="J17" i="26"/>
  <c r="H18" i="26"/>
  <c r="F19" i="26"/>
  <c r="N19" i="26"/>
  <c r="D20" i="26"/>
  <c r="L20" i="26"/>
  <c r="B21" i="26"/>
  <c r="J21" i="26"/>
  <c r="H22" i="26"/>
  <c r="F17" i="26"/>
  <c r="N21" i="26"/>
  <c r="G17" i="26"/>
  <c r="I14" i="26"/>
  <c r="G15" i="26"/>
  <c r="I18" i="26"/>
  <c r="B14" i="26"/>
  <c r="J14" i="26"/>
  <c r="J23" i="26" s="1"/>
  <c r="H15" i="26"/>
  <c r="F16" i="26"/>
  <c r="N16" i="26"/>
  <c r="D17" i="26"/>
  <c r="L17" i="26"/>
  <c r="B18" i="26"/>
  <c r="J18" i="26"/>
  <c r="N20" i="26"/>
  <c r="N21" i="23"/>
  <c r="N18" i="23"/>
  <c r="S11" i="23"/>
  <c r="T10" i="23" s="1"/>
  <c r="J16" i="23"/>
  <c r="J19" i="23"/>
  <c r="F14" i="23"/>
  <c r="N14" i="23"/>
  <c r="I15" i="23"/>
  <c r="F17" i="23"/>
  <c r="N17" i="23"/>
  <c r="J22" i="23"/>
  <c r="J15" i="23"/>
  <c r="I18" i="23"/>
  <c r="F20" i="23"/>
  <c r="N20" i="23"/>
  <c r="I21" i="23"/>
  <c r="J18" i="23"/>
  <c r="J21" i="23"/>
  <c r="I14" i="23"/>
  <c r="F16" i="23"/>
  <c r="N16" i="23"/>
  <c r="I17" i="23"/>
  <c r="F19" i="23"/>
  <c r="N19" i="23"/>
  <c r="H20" i="23"/>
  <c r="J14" i="23"/>
  <c r="E15" i="23"/>
  <c r="M15" i="23"/>
  <c r="G16" i="23"/>
  <c r="J17" i="23"/>
  <c r="G19" i="23"/>
  <c r="F22" i="23"/>
  <c r="N22" i="23"/>
  <c r="H16" i="23"/>
  <c r="H23" i="23" s="1"/>
  <c r="E18" i="23"/>
  <c r="M18" i="23"/>
  <c r="B15" i="23"/>
  <c r="B19" i="23"/>
  <c r="B17" i="23"/>
  <c r="D7" i="14"/>
  <c r="D4" i="14"/>
  <c r="D9" i="14"/>
  <c r="I8" i="12"/>
  <c r="I16" i="12"/>
  <c r="C15" i="11"/>
  <c r="I8" i="11"/>
  <c r="D15" i="10"/>
  <c r="I11" i="10"/>
  <c r="I5" i="10"/>
  <c r="I10" i="10"/>
  <c r="I7" i="10"/>
  <c r="I12" i="10"/>
  <c r="I4" i="10"/>
  <c r="I9" i="10"/>
  <c r="I7" i="12"/>
  <c r="I12" i="12"/>
  <c r="I6" i="12"/>
  <c r="I5" i="12"/>
  <c r="I4" i="12"/>
  <c r="I11" i="12"/>
  <c r="I5" i="11"/>
  <c r="I10" i="11"/>
  <c r="I7" i="11"/>
  <c r="I12" i="11"/>
  <c r="I4" i="11"/>
  <c r="I9" i="11"/>
  <c r="I6" i="11"/>
  <c r="D7" i="11" l="1"/>
  <c r="C7" i="38"/>
  <c r="G23" i="23"/>
  <c r="P23" i="23"/>
  <c r="O23" i="23"/>
  <c r="B23" i="23"/>
  <c r="Q23" i="23"/>
  <c r="E23" i="23"/>
  <c r="I23" i="23"/>
  <c r="N23" i="23"/>
  <c r="M23" i="23"/>
  <c r="J23" i="23"/>
  <c r="F23" i="23"/>
  <c r="R23" i="23"/>
  <c r="C23" i="26"/>
  <c r="Q23" i="26"/>
  <c r="I23" i="26"/>
  <c r="G23" i="26"/>
  <c r="K23" i="26"/>
  <c r="D23" i="26"/>
  <c r="R23" i="26"/>
  <c r="B23" i="26"/>
  <c r="F23" i="26"/>
  <c r="N23" i="26"/>
  <c r="M23" i="26"/>
  <c r="L23" i="26"/>
  <c r="O23" i="26"/>
  <c r="H23" i="26"/>
  <c r="E23" i="26"/>
  <c r="P23" i="26"/>
  <c r="J23" i="29"/>
  <c r="H23" i="29"/>
  <c r="N23" i="29"/>
  <c r="M23" i="29"/>
  <c r="D23" i="29"/>
  <c r="Q23" i="29"/>
  <c r="F23" i="29"/>
  <c r="P23" i="29"/>
  <c r="K23" i="29"/>
  <c r="O23" i="29"/>
  <c r="G23" i="29"/>
  <c r="L23" i="29"/>
  <c r="C23" i="29"/>
  <c r="I23" i="29"/>
  <c r="R23" i="29"/>
  <c r="D11" i="14"/>
  <c r="D10" i="11"/>
  <c r="I14" i="12"/>
  <c r="D9" i="11"/>
  <c r="D6" i="11"/>
  <c r="D11" i="11"/>
  <c r="D12" i="11"/>
  <c r="D4" i="11"/>
  <c r="T8" i="26"/>
  <c r="T5" i="26"/>
  <c r="T6" i="29"/>
  <c r="T7" i="32"/>
  <c r="T4" i="32"/>
  <c r="T8" i="32"/>
  <c r="T10" i="26"/>
  <c r="T7" i="26"/>
  <c r="S16" i="26"/>
  <c r="T4" i="26"/>
  <c r="S19" i="29"/>
  <c r="T3" i="29"/>
  <c r="S15" i="29"/>
  <c r="S20" i="29"/>
  <c r="S16" i="29"/>
  <c r="S22" i="29"/>
  <c r="S18" i="29"/>
  <c r="S14" i="29"/>
  <c r="T9" i="29"/>
  <c r="T2" i="29"/>
  <c r="T5" i="29"/>
  <c r="T8" i="29"/>
  <c r="S21" i="29"/>
  <c r="T7" i="29"/>
  <c r="T4" i="29"/>
  <c r="S17" i="29"/>
  <c r="S15" i="32"/>
  <c r="T10" i="32"/>
  <c r="T9" i="32"/>
  <c r="T2" i="32"/>
  <c r="T5" i="32"/>
  <c r="S20" i="32"/>
  <c r="S16" i="32"/>
  <c r="S22" i="32"/>
  <c r="S18" i="32"/>
  <c r="S14" i="32"/>
  <c r="S19" i="32"/>
  <c r="T3" i="32"/>
  <c r="S17" i="32"/>
  <c r="T6" i="32"/>
  <c r="S20" i="26"/>
  <c r="T3" i="26"/>
  <c r="S15" i="26"/>
  <c r="S22" i="26"/>
  <c r="S18" i="26"/>
  <c r="S14" i="26"/>
  <c r="S19" i="26"/>
  <c r="T9" i="26"/>
  <c r="S21" i="26"/>
  <c r="S17" i="26"/>
  <c r="T6" i="26"/>
  <c r="T4" i="23"/>
  <c r="S14" i="23"/>
  <c r="T5" i="23"/>
  <c r="S15" i="23"/>
  <c r="S16" i="23"/>
  <c r="T6" i="23"/>
  <c r="S17" i="23"/>
  <c r="T7" i="23"/>
  <c r="S18" i="23"/>
  <c r="T8" i="23"/>
  <c r="S19" i="23"/>
  <c r="T9" i="23"/>
  <c r="S20" i="23"/>
  <c r="S21" i="23"/>
  <c r="T3" i="23"/>
  <c r="T2" i="23"/>
  <c r="S22" i="23"/>
  <c r="D8" i="11"/>
  <c r="D13" i="11"/>
  <c r="D5" i="11"/>
  <c r="D6" i="10"/>
  <c r="D14" i="10"/>
  <c r="D4" i="10"/>
  <c r="D13" i="10"/>
  <c r="D7" i="10"/>
  <c r="D5" i="10"/>
  <c r="D12" i="10"/>
  <c r="D8" i="10"/>
  <c r="D11" i="10"/>
  <c r="D10" i="10"/>
  <c r="D9" i="10"/>
  <c r="I14" i="10"/>
  <c r="I14" i="11"/>
  <c r="D17" i="10" l="1"/>
  <c r="D15" i="11"/>
  <c r="T11" i="26"/>
  <c r="S23" i="29"/>
  <c r="T11" i="29"/>
  <c r="T11" i="32"/>
  <c r="S23" i="32"/>
  <c r="S23" i="26"/>
  <c r="T11" i="23"/>
  <c r="S23" i="23"/>
  <c r="C12" i="8" l="1"/>
  <c r="D4" i="8" l="1"/>
  <c r="C4" i="38"/>
  <c r="D7" i="8"/>
  <c r="D10" i="8"/>
  <c r="D6" i="8"/>
  <c r="D9" i="8"/>
  <c r="D5" i="8"/>
  <c r="D8" i="8"/>
  <c r="D12" i="8" l="1"/>
  <c r="G14" i="2" l="1"/>
  <c r="G22" i="2" s="1"/>
  <c r="I14" i="2"/>
  <c r="I18" i="2" s="1"/>
  <c r="C14" i="2"/>
  <c r="C17" i="2" s="1"/>
  <c r="E14" i="2"/>
  <c r="E20" i="2" s="1"/>
  <c r="I14" i="7"/>
  <c r="I21" i="2" l="1"/>
  <c r="G20" i="2"/>
  <c r="G24" i="2"/>
  <c r="G17" i="2"/>
  <c r="G21" i="2"/>
  <c r="G25" i="2"/>
  <c r="H16" i="8"/>
  <c r="G4" i="38" s="1"/>
  <c r="H4" i="38" s="1"/>
  <c r="I25" i="7"/>
  <c r="I23" i="7"/>
  <c r="I21" i="7"/>
  <c r="I19" i="7"/>
  <c r="I17" i="7"/>
  <c r="I24" i="7"/>
  <c r="I22" i="7"/>
  <c r="I20" i="7"/>
  <c r="I18" i="7"/>
  <c r="G19" i="2"/>
  <c r="G23" i="2"/>
  <c r="G18" i="2"/>
  <c r="I23" i="2"/>
  <c r="I19" i="2"/>
  <c r="I17" i="2"/>
  <c r="I20" i="2"/>
  <c r="I25" i="2"/>
  <c r="I24" i="2"/>
  <c r="I22" i="2"/>
  <c r="C24" i="2"/>
  <c r="C20" i="2"/>
  <c r="E22" i="2"/>
  <c r="E18" i="2"/>
  <c r="E25" i="2"/>
  <c r="E23" i="2"/>
  <c r="E21" i="2"/>
  <c r="E19" i="2"/>
  <c r="E17" i="2"/>
  <c r="E24" i="2"/>
  <c r="C22" i="2"/>
  <c r="C18" i="2"/>
  <c r="C25" i="2"/>
  <c r="C23" i="2"/>
  <c r="C21" i="2"/>
  <c r="C19" i="2"/>
  <c r="I16" i="9"/>
  <c r="I8" i="9"/>
  <c r="I10" i="9"/>
  <c r="I12" i="9"/>
  <c r="I5" i="9"/>
  <c r="I6" i="9"/>
  <c r="I9" i="9"/>
  <c r="I11" i="9"/>
  <c r="I4" i="9"/>
  <c r="I7" i="9"/>
  <c r="K14" i="7"/>
  <c r="K25" i="7" s="1"/>
  <c r="G14" i="7"/>
  <c r="G19" i="7" s="1"/>
  <c r="C14" i="7"/>
  <c r="I14" i="9" l="1"/>
  <c r="I16" i="8"/>
  <c r="K18" i="7"/>
  <c r="K17" i="7"/>
  <c r="I9" i="8"/>
  <c r="I5" i="8"/>
  <c r="I8" i="8"/>
  <c r="G27" i="2"/>
  <c r="K19" i="7"/>
  <c r="I12" i="8"/>
  <c r="I11" i="8"/>
  <c r="I7" i="8"/>
  <c r="I6" i="8"/>
  <c r="I10" i="8"/>
  <c r="I4" i="8"/>
  <c r="K22" i="7"/>
  <c r="K23" i="7"/>
  <c r="I27" i="7"/>
  <c r="I27" i="2"/>
  <c r="E27" i="2"/>
  <c r="C27" i="2"/>
  <c r="K20" i="7"/>
  <c r="K24" i="7"/>
  <c r="K21" i="7"/>
  <c r="G25" i="7"/>
  <c r="G21" i="7"/>
  <c r="G20" i="7"/>
  <c r="G24" i="7"/>
  <c r="G23" i="7"/>
  <c r="G18" i="7"/>
  <c r="G22" i="7"/>
  <c r="G17" i="7"/>
  <c r="C19" i="7"/>
  <c r="C21" i="7"/>
  <c r="C23" i="7"/>
  <c r="C25" i="7"/>
  <c r="C18" i="7"/>
  <c r="C20" i="7"/>
  <c r="C22" i="7"/>
  <c r="C24" i="7"/>
  <c r="C17" i="7"/>
  <c r="E14" i="7"/>
  <c r="I14" i="8" l="1"/>
  <c r="K27" i="7"/>
  <c r="E18" i="7"/>
  <c r="E22" i="7"/>
  <c r="E24" i="7"/>
  <c r="E17" i="7"/>
  <c r="E20" i="7"/>
  <c r="E25" i="7"/>
  <c r="E21" i="7"/>
  <c r="E23" i="7"/>
  <c r="E19" i="7"/>
  <c r="C27" i="7"/>
  <c r="G27" i="7"/>
  <c r="E27" i="7" l="1"/>
  <c r="D5" i="9"/>
  <c r="D6" i="9"/>
  <c r="D4" i="9"/>
  <c r="D8" i="9" s="1"/>
  <c r="D4" i="12"/>
  <c r="D6" i="12" s="1"/>
  <c r="D5" i="16"/>
  <c r="D4" i="16"/>
  <c r="D3" i="16"/>
  <c r="D7" i="16" l="1"/>
</calcChain>
</file>

<file path=xl/sharedStrings.xml><?xml version="1.0" encoding="utf-8"?>
<sst xmlns="http://schemas.openxmlformats.org/spreadsheetml/2006/main" count="476" uniqueCount="201">
  <si>
    <t>Total</t>
  </si>
  <si>
    <t>Percent Total Acres</t>
  </si>
  <si>
    <t>Regional</t>
  </si>
  <si>
    <t>Acres</t>
  </si>
  <si>
    <t>Urban</t>
  </si>
  <si>
    <t>Agric</t>
  </si>
  <si>
    <t>Water</t>
  </si>
  <si>
    <t>Barren</t>
  </si>
  <si>
    <t>Percent</t>
  </si>
  <si>
    <t>at mod-high risk only</t>
  </si>
  <si>
    <t>Total Pop</t>
  </si>
  <si>
    <t xml:space="preserve">This data represents an overlay of the Landscan 09 population data with the </t>
  </si>
  <si>
    <t>WDA Response Function Value weighted output class.</t>
  </si>
  <si>
    <t>WDA housing density classes.</t>
  </si>
  <si>
    <t>VIR</t>
  </si>
  <si>
    <t>FEI</t>
  </si>
  <si>
    <t>Class</t>
  </si>
  <si>
    <t>Surface Fuels</t>
  </si>
  <si>
    <t>FBFM40</t>
  </si>
  <si>
    <t>Snow/Ice</t>
  </si>
  <si>
    <t>FireYear</t>
  </si>
  <si>
    <t>Number of Fires</t>
  </si>
  <si>
    <t>Total Acres Burned</t>
  </si>
  <si>
    <t>NFIRS Data</t>
  </si>
  <si>
    <t>Description</t>
  </si>
  <si>
    <t>OR Risk Assessment Outputs</t>
  </si>
  <si>
    <t>State Risk Assessment Output Results</t>
  </si>
  <si>
    <t>State Key Inputs to Risk Assessment</t>
  </si>
  <si>
    <t>OR WDA Pop</t>
  </si>
  <si>
    <t>OR Fuels</t>
  </si>
  <si>
    <t>OR Fire History</t>
  </si>
  <si>
    <t>OR VIR vs WWA</t>
  </si>
  <si>
    <t>OR FEI vs WWA</t>
  </si>
  <si>
    <t>WWA Region-wide Statistics</t>
  </si>
  <si>
    <t>VIR Region Table</t>
  </si>
  <si>
    <t>VIR Reg %Acres Chart</t>
  </si>
  <si>
    <t>VIR Reg Total Acres Chart</t>
  </si>
  <si>
    <t>FEI Region Table</t>
  </si>
  <si>
    <t>FEI Reg %Acres Chart</t>
  </si>
  <si>
    <t>FEI Reg Total Acres Chart</t>
  </si>
  <si>
    <t>Regionwide Table for VIR</t>
  </si>
  <si>
    <t>Regionwide Chart for Percent Acres per VIR Class</t>
  </si>
  <si>
    <t>Regionwide Chart for Total Acres per VIR Class</t>
  </si>
  <si>
    <t>Regionwide Table for FEI</t>
  </si>
  <si>
    <t>Regionwide Chart for Percent Acres per FEI Class</t>
  </si>
  <si>
    <t>Regionwide Chart for Total Acres per FEI Class</t>
  </si>
  <si>
    <t>Worksheet (tab)</t>
  </si>
  <si>
    <t>OR VIR</t>
  </si>
  <si>
    <t>OR FEI</t>
  </si>
  <si>
    <t>Chart of Total Acres for Values Impacted Rating in state</t>
  </si>
  <si>
    <t>Chart of Total Acres for Fire Effects Index in state</t>
  </si>
  <si>
    <t>Table and Chart of Total Population by WDA Input Class</t>
  </si>
  <si>
    <t xml:space="preserve">Table and Chart of Total Acres per Fuel Model </t>
  </si>
  <si>
    <t xml:space="preserve">Table and Chart of Fires per Year; Burned Acres per Year </t>
  </si>
  <si>
    <t>OR WDA</t>
  </si>
  <si>
    <t>Table and Chart of Total Acres per WDA Input Class</t>
  </si>
  <si>
    <t xml:space="preserve">OR RA </t>
  </si>
  <si>
    <t>Table and Chart of Total Acres per RA Input Class</t>
  </si>
  <si>
    <t>WDA (input)</t>
  </si>
  <si>
    <t>Riparian Assets (input)</t>
  </si>
  <si>
    <t>Forest Assets (input)</t>
  </si>
  <si>
    <t>Drinking Water (input)</t>
  </si>
  <si>
    <t>Infrastructure (input)</t>
  </si>
  <si>
    <t>Percent Acres</t>
  </si>
  <si>
    <t>AZ</t>
  </si>
  <si>
    <t>AK</t>
  </si>
  <si>
    <t>CA</t>
  </si>
  <si>
    <t>CO</t>
  </si>
  <si>
    <t>HI</t>
  </si>
  <si>
    <t>ID</t>
  </si>
  <si>
    <t>KS</t>
  </si>
  <si>
    <t>MT</t>
  </si>
  <si>
    <t>ND</t>
  </si>
  <si>
    <t>NE</t>
  </si>
  <si>
    <t>NM</t>
  </si>
  <si>
    <t>NV</t>
  </si>
  <si>
    <t>OR</t>
  </si>
  <si>
    <t>SD</t>
  </si>
  <si>
    <t>UT</t>
  </si>
  <si>
    <t>WA</t>
  </si>
  <si>
    <t>WY</t>
  </si>
  <si>
    <t>VIR Class</t>
  </si>
  <si>
    <t>FEI Class</t>
  </si>
  <si>
    <t>Total Acres of Riparian Assets at Risk vs.Total Acres of Riparian Assets in State</t>
  </si>
  <si>
    <t>Total Acres of Forest Assets at Risk vs.Total Acres of Forest Assets in State</t>
  </si>
  <si>
    <t>Total Acres of Infrastructure Assets at Risk vs.Total Acres of Infrastructures Assets in State</t>
  </si>
  <si>
    <t>State Percent Acres Compared to Regional Percent Acres</t>
  </si>
  <si>
    <t>Section 1 (no PI)</t>
  </si>
  <si>
    <t xml:space="preserve">Section 2 </t>
  </si>
  <si>
    <t>Section 3</t>
  </si>
  <si>
    <t>Section 2</t>
  </si>
  <si>
    <t>Value</t>
  </si>
  <si>
    <t>Section 1: AK, HI, CA, NV, OR, WA, Pacific Islands</t>
  </si>
  <si>
    <t>Section 2: AZ, NM, UT, ID, MT</t>
  </si>
  <si>
    <t>Section 3: CO, KS, WY, NE, ND, SD</t>
  </si>
  <si>
    <t xml:space="preserve"> Acres</t>
  </si>
  <si>
    <t>WDA RFS Class</t>
  </si>
  <si>
    <t>OR FRI</t>
  </si>
  <si>
    <t>Chart of Total Acres for Fire Risk Index in state</t>
  </si>
  <si>
    <t>OR FTI</t>
  </si>
  <si>
    <t>Chart of Total Acres for Fire Threat Index in state</t>
  </si>
  <si>
    <t>OR RFS percentiles</t>
  </si>
  <si>
    <t>Table and Chart of Summary of all 5 RFS outputs</t>
  </si>
  <si>
    <t>State Response Function Score (RFS) Results</t>
  </si>
  <si>
    <t>OR WDA RFS</t>
  </si>
  <si>
    <t>OR RA RFS</t>
  </si>
  <si>
    <t>OR DWIA RFS</t>
  </si>
  <si>
    <t>OR FA RFS</t>
  </si>
  <si>
    <t>OR IA RFS</t>
  </si>
  <si>
    <t>OR WDA RFS Pop</t>
  </si>
  <si>
    <t>Total Acres of Drinking Water Importance Areas Assets at Risk vs.Total Acres of Drinking Water Importance Areas in State</t>
  </si>
  <si>
    <t>Table and Chart of Total Population by WDA RFS Output Class</t>
  </si>
  <si>
    <t>Total Acres of Wildland Development Areas at Risk vs.Total Acres of Wildland Development Areas in State</t>
  </si>
  <si>
    <t>OR FRI vs WWA</t>
  </si>
  <si>
    <t>OR FRI Percent Acres Compared to WWA FRI Percent Acres</t>
  </si>
  <si>
    <t>OR FTI vs WWA</t>
  </si>
  <si>
    <t>OR FTI Percent Acres Compared to WWA FTI Percent Acres</t>
  </si>
  <si>
    <t>OR VIR Percent Acres Compared to WWA VIR Percent Acres</t>
  </si>
  <si>
    <t>OR FEI Percent Acres Compared to WWA FEI Percent Acres</t>
  </si>
  <si>
    <t>FRI Region Table</t>
  </si>
  <si>
    <t>Regionwide Table for FRI</t>
  </si>
  <si>
    <t>FRI Reg %Acres Chart</t>
  </si>
  <si>
    <t>Regionwide Chart for Percent Acres per FRI Class</t>
  </si>
  <si>
    <t>FRI Reg Total Acres Chart</t>
  </si>
  <si>
    <t>Regionwide Chart for Total Acres per FRI Class</t>
  </si>
  <si>
    <t>FTI Region Table</t>
  </si>
  <si>
    <t>Regionwide Table for FTI</t>
  </si>
  <si>
    <t>FTI Reg %Acres Chart</t>
  </si>
  <si>
    <t>Regionwide Chart for Percent Acres per FTI Class</t>
  </si>
  <si>
    <t>FTI Reg Total Acres Chart</t>
  </si>
  <si>
    <t>Regionwide Chart for Total Acres per FTI Class</t>
  </si>
  <si>
    <t>Cell Count</t>
  </si>
  <si>
    <t>RFS Class</t>
  </si>
  <si>
    <t>WDA RFS Output</t>
  </si>
  <si>
    <t>RA RFS Output</t>
  </si>
  <si>
    <t>Forest Assets RFS Output</t>
  </si>
  <si>
    <t>Drinking Water RFS Output</t>
  </si>
  <si>
    <t>Infrastructure RFS Output</t>
  </si>
  <si>
    <t xml:space="preserve"> Cell Count</t>
  </si>
  <si>
    <t>FRI Class</t>
  </si>
  <si>
    <t>FRI 1</t>
  </si>
  <si>
    <t>FRI 2</t>
  </si>
  <si>
    <t>FRI 3</t>
  </si>
  <si>
    <t>FRI 4</t>
  </si>
  <si>
    <t>FRI 5</t>
  </si>
  <si>
    <t>FRI 6</t>
  </si>
  <si>
    <t>FRI 7</t>
  </si>
  <si>
    <t>FRI 8</t>
  </si>
  <si>
    <t>FRI 9</t>
  </si>
  <si>
    <t>FTI Class</t>
  </si>
  <si>
    <t>Table and Chart of total acres for all Risk Assesment Outputs for the state (FRI, VIR, FTI, FEI)</t>
  </si>
  <si>
    <t>IA RFS</t>
  </si>
  <si>
    <t>RA RFS</t>
  </si>
  <si>
    <t>FA RFS</t>
  </si>
  <si>
    <t>DWIA RFS</t>
  </si>
  <si>
    <t>WDA RFS</t>
  </si>
  <si>
    <t>FTI</t>
  </si>
  <si>
    <t>FRI</t>
  </si>
  <si>
    <t>WDA Class</t>
  </si>
  <si>
    <t>GR01</t>
  </si>
  <si>
    <t>GR02</t>
  </si>
  <si>
    <t>GS01</t>
  </si>
  <si>
    <t>GS02</t>
  </si>
  <si>
    <t>SH01</t>
  </si>
  <si>
    <t>SH02</t>
  </si>
  <si>
    <t>SH05</t>
  </si>
  <si>
    <t>SH06</t>
  </si>
  <si>
    <t>SH07</t>
  </si>
  <si>
    <t>TU01</t>
  </si>
  <si>
    <t>TU02</t>
  </si>
  <si>
    <t>TU03</t>
  </si>
  <si>
    <t>TU05</t>
  </si>
  <si>
    <t>TL01</t>
  </si>
  <si>
    <t>TL02</t>
  </si>
  <si>
    <t>TL03</t>
  </si>
  <si>
    <t>TL04</t>
  </si>
  <si>
    <t>TL05</t>
  </si>
  <si>
    <t>TL06</t>
  </si>
  <si>
    <t>TL07</t>
  </si>
  <si>
    <t>TL08</t>
  </si>
  <si>
    <t>GR04</t>
  </si>
  <si>
    <t>GR07</t>
  </si>
  <si>
    <t>SH03</t>
  </si>
  <si>
    <t>SH04</t>
  </si>
  <si>
    <t>TL09</t>
  </si>
  <si>
    <t>At Risk Acres (4-9)</t>
  </si>
  <si>
    <t>Riparian Assets</t>
  </si>
  <si>
    <t>Forest Assets</t>
  </si>
  <si>
    <t>Infrastructure Assets</t>
  </si>
  <si>
    <t>RFS Total Acres</t>
  </si>
  <si>
    <t>Value Total Acres</t>
  </si>
  <si>
    <t>Wildland Development Areas</t>
  </si>
  <si>
    <t>Drinking Water Importance Areas</t>
  </si>
  <si>
    <t>Federal Fires reported as lat/long</t>
  </si>
  <si>
    <t>State Fires reported as lat/long</t>
  </si>
  <si>
    <t>Grass (GR)</t>
  </si>
  <si>
    <t>Grass-Shrub (GS)</t>
  </si>
  <si>
    <t>Shrub (SH)</t>
  </si>
  <si>
    <t>Timber Understory (TU)</t>
  </si>
  <si>
    <t>Timber Litter (TL)</t>
  </si>
  <si>
    <t>Slash (SB)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</si>
</sst>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0000000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BE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5">
    <xf numFmtId="0" fontId="0" fillId="0" borderId="0"/>
    <xf numFmtId="0" fontId="10" fillId="0" borderId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11" applyNumberFormat="0" applyAlignment="0" applyProtection="0"/>
    <xf numFmtId="0" fontId="31" fillId="21" borderId="12" applyNumberFormat="0" applyAlignment="0" applyProtection="0"/>
    <xf numFmtId="0" fontId="32" fillId="21" borderId="11" applyNumberFormat="0" applyAlignment="0" applyProtection="0"/>
    <xf numFmtId="0" fontId="33" fillId="0" borderId="13" applyNumberFormat="0" applyFill="0" applyAlignment="0" applyProtection="0"/>
    <xf numFmtId="0" fontId="34" fillId="22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37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37" fillId="47" borderId="0" applyNumberFormat="0" applyBorder="0" applyAlignment="0" applyProtection="0"/>
    <xf numFmtId="0" fontId="8" fillId="0" borderId="0"/>
    <xf numFmtId="0" fontId="8" fillId="23" borderId="15" applyNumberFormat="0" applyFont="0" applyAlignment="0" applyProtection="0"/>
    <xf numFmtId="0" fontId="7" fillId="0" borderId="0"/>
    <xf numFmtId="0" fontId="6" fillId="0" borderId="0"/>
    <xf numFmtId="0" fontId="6" fillId="23" borderId="15" applyNumberFormat="0" applyFont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5" fillId="0" borderId="0"/>
    <xf numFmtId="0" fontId="5" fillId="23" borderId="15" applyNumberFormat="0" applyFont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4" fillId="0" borderId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0" borderId="0"/>
    <xf numFmtId="0" fontId="4" fillId="23" borderId="15" applyNumberFormat="0" applyFont="0" applyAlignment="0" applyProtection="0"/>
    <xf numFmtId="0" fontId="4" fillId="0" borderId="0"/>
    <xf numFmtId="0" fontId="4" fillId="0" borderId="0"/>
    <xf numFmtId="0" fontId="4" fillId="23" borderId="15" applyNumberFormat="0" applyFont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3" fillId="0" borderId="0"/>
    <xf numFmtId="0" fontId="3" fillId="23" borderId="15" applyNumberFormat="0" applyFont="0" applyAlignment="0" applyProtection="0"/>
    <xf numFmtId="0" fontId="3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6" fillId="0" borderId="0"/>
    <xf numFmtId="0" fontId="3" fillId="0" borderId="0"/>
    <xf numFmtId="0" fontId="2" fillId="0" borderId="0"/>
    <xf numFmtId="0" fontId="2" fillId="23" borderId="15" applyNumberFormat="0" applyFont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1" fillId="0" borderId="0"/>
  </cellStyleXfs>
  <cellXfs count="182"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3" fontId="13" fillId="0" borderId="4" xfId="0" applyNumberFormat="1" applyFont="1" applyBorder="1" applyAlignment="1">
      <alignment horizontal="right"/>
    </xf>
    <xf numFmtId="3" fontId="13" fillId="0" borderId="4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0" fontId="11" fillId="0" borderId="3" xfId="0" applyFont="1" applyBorder="1" applyAlignment="1">
      <alignment horizontal="right" vertical="top" wrapText="1"/>
    </xf>
    <xf numFmtId="3" fontId="11" fillId="0" borderId="4" xfId="0" applyNumberFormat="1" applyFont="1" applyBorder="1" applyAlignment="1">
      <alignment horizontal="right"/>
    </xf>
    <xf numFmtId="10" fontId="11" fillId="0" borderId="4" xfId="0" applyNumberFormat="1" applyFont="1" applyBorder="1" applyAlignment="1">
      <alignment horizontal="right" wrapText="1"/>
    </xf>
    <xf numFmtId="164" fontId="11" fillId="3" borderId="4" xfId="0" applyNumberFormat="1" applyFont="1" applyFill="1" applyBorder="1" applyAlignment="1">
      <alignment horizontal="right" wrapText="1"/>
    </xf>
    <xf numFmtId="3" fontId="0" fillId="0" borderId="0" xfId="0" applyNumberFormat="1"/>
    <xf numFmtId="0" fontId="16" fillId="0" borderId="0" xfId="0" applyFont="1"/>
    <xf numFmtId="0" fontId="17" fillId="0" borderId="0" xfId="0" applyFont="1" applyAlignment="1">
      <alignment horizontal="center"/>
    </xf>
    <xf numFmtId="164" fontId="15" fillId="0" borderId="5" xfId="0" applyNumberFormat="1" applyFont="1" applyBorder="1"/>
    <xf numFmtId="164" fontId="18" fillId="0" borderId="5" xfId="0" applyNumberFormat="1" applyFont="1" applyBorder="1"/>
    <xf numFmtId="0" fontId="17" fillId="4" borderId="5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3" fontId="0" fillId="0" borderId="5" xfId="0" applyNumberFormat="1" applyBorder="1"/>
    <xf numFmtId="3" fontId="16" fillId="0" borderId="0" xfId="0" applyNumberFormat="1" applyFont="1"/>
    <xf numFmtId="10" fontId="0" fillId="0" borderId="0" xfId="0" applyNumberFormat="1"/>
    <xf numFmtId="0" fontId="0" fillId="0" borderId="0" xfId="0" applyFill="1"/>
    <xf numFmtId="3" fontId="19" fillId="0" borderId="0" xfId="0" applyNumberFormat="1" applyFont="1"/>
    <xf numFmtId="10" fontId="19" fillId="0" borderId="0" xfId="0" applyNumberFormat="1" applyFont="1"/>
    <xf numFmtId="0" fontId="19" fillId="0" borderId="0" xfId="0" applyFont="1"/>
    <xf numFmtId="0" fontId="17" fillId="0" borderId="0" xfId="0" applyFont="1" applyFill="1" applyAlignment="1">
      <alignment horizontal="center"/>
    </xf>
    <xf numFmtId="0" fontId="17" fillId="0" borderId="0" xfId="0" applyFont="1"/>
    <xf numFmtId="164" fontId="0" fillId="0" borderId="0" xfId="0" applyNumberForma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6" borderId="0" xfId="0" applyFont="1" applyFill="1"/>
    <xf numFmtId="0" fontId="17" fillId="7" borderId="0" xfId="0" applyFont="1" applyFill="1"/>
    <xf numFmtId="0" fontId="16" fillId="0" borderId="0" xfId="0" applyFont="1" applyAlignment="1">
      <alignment horizontal="right"/>
    </xf>
    <xf numFmtId="16" fontId="16" fillId="0" borderId="0" xfId="0" applyNumberFormat="1" applyFont="1"/>
    <xf numFmtId="0" fontId="17" fillId="0" borderId="0" xfId="0" applyFont="1" applyFill="1"/>
    <xf numFmtId="165" fontId="0" fillId="0" borderId="0" xfId="0" applyNumberFormat="1" applyFill="1" applyBorder="1"/>
    <xf numFmtId="164" fontId="0" fillId="0" borderId="5" xfId="0" applyNumberFormat="1" applyBorder="1"/>
    <xf numFmtId="164" fontId="0" fillId="0" borderId="0" xfId="0" applyNumberFormat="1" applyBorder="1"/>
    <xf numFmtId="0" fontId="0" fillId="0" borderId="0" xfId="0" applyBorder="1"/>
    <xf numFmtId="0" fontId="10" fillId="0" borderId="0" xfId="1"/>
    <xf numFmtId="1" fontId="10" fillId="0" borderId="0" xfId="1" applyNumberFormat="1"/>
    <xf numFmtId="166" fontId="10" fillId="0" borderId="0" xfId="1" applyNumberFormat="1"/>
    <xf numFmtId="3" fontId="0" fillId="0" borderId="5" xfId="0" applyNumberFormat="1" applyFill="1" applyBorder="1"/>
    <xf numFmtId="0" fontId="9" fillId="0" borderId="0" xfId="1" applyFont="1"/>
    <xf numFmtId="0" fontId="16" fillId="0" borderId="0" xfId="0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3" fontId="20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/>
    <xf numFmtId="3" fontId="0" fillId="4" borderId="5" xfId="0" applyNumberFormat="1" applyFill="1" applyBorder="1"/>
    <xf numFmtId="0" fontId="0" fillId="0" borderId="5" xfId="0" applyBorder="1"/>
    <xf numFmtId="3" fontId="0" fillId="16" borderId="5" xfId="0" applyNumberFormat="1" applyFill="1" applyBorder="1"/>
    <xf numFmtId="49" fontId="16" fillId="0" borderId="0" xfId="0" applyNumberFormat="1" applyFont="1"/>
    <xf numFmtId="0" fontId="21" fillId="0" borderId="0" xfId="0" applyFont="1"/>
    <xf numFmtId="0" fontId="22" fillId="0" borderId="0" xfId="1" applyFont="1"/>
    <xf numFmtId="0" fontId="8" fillId="0" borderId="0" xfId="1" applyFont="1"/>
    <xf numFmtId="0" fontId="0" fillId="0" borderId="0" xfId="0" applyAlignment="1">
      <alignment horizontal="center" vertical="center"/>
    </xf>
    <xf numFmtId="0" fontId="17" fillId="48" borderId="5" xfId="0" applyFont="1" applyFill="1" applyBorder="1" applyAlignment="1">
      <alignment horizontal="center" vertical="center"/>
    </xf>
    <xf numFmtId="0" fontId="16" fillId="0" borderId="5" xfId="0" applyFont="1" applyBorder="1"/>
    <xf numFmtId="0" fontId="0" fillId="15" borderId="5" xfId="0" applyFill="1" applyBorder="1"/>
    <xf numFmtId="0" fontId="0" fillId="48" borderId="5" xfId="0" applyFill="1" applyBorder="1" applyAlignment="1">
      <alignment horizontal="left" wrapText="1"/>
    </xf>
    <xf numFmtId="0" fontId="0" fillId="49" borderId="5" xfId="0" applyFill="1" applyBorder="1" applyAlignment="1">
      <alignment horizontal="left" wrapText="1"/>
    </xf>
    <xf numFmtId="0" fontId="0" fillId="49" borderId="0" xfId="0" applyFill="1" applyAlignment="1">
      <alignment horizontal="left" wrapText="1"/>
    </xf>
    <xf numFmtId="0" fontId="0" fillId="50" borderId="5" xfId="0" applyFill="1" applyBorder="1"/>
    <xf numFmtId="0" fontId="17" fillId="15" borderId="5" xfId="0" applyFont="1" applyFill="1" applyBorder="1" applyAlignment="1">
      <alignment horizontal="left" wrapText="1"/>
    </xf>
    <xf numFmtId="0" fontId="17" fillId="14" borderId="5" xfId="0" applyFont="1" applyFill="1" applyBorder="1" applyAlignment="1">
      <alignment horizontal="left" wrapText="1"/>
    </xf>
    <xf numFmtId="0" fontId="0" fillId="14" borderId="5" xfId="0" applyFill="1" applyBorder="1"/>
    <xf numFmtId="0" fontId="17" fillId="51" borderId="5" xfId="0" applyFont="1" applyFill="1" applyBorder="1" applyAlignment="1">
      <alignment horizontal="left" wrapText="1"/>
    </xf>
    <xf numFmtId="0" fontId="0" fillId="51" borderId="5" xfId="0" applyFill="1" applyBorder="1"/>
    <xf numFmtId="0" fontId="17" fillId="5" borderId="5" xfId="0" applyFont="1" applyFill="1" applyBorder="1" applyAlignment="1">
      <alignment horizontal="left" wrapText="1"/>
    </xf>
    <xf numFmtId="0" fontId="0" fillId="5" borderId="5" xfId="0" applyFill="1" applyBorder="1"/>
    <xf numFmtId="0" fontId="17" fillId="0" borderId="5" xfId="0" applyFont="1" applyFill="1" applyBorder="1" applyAlignment="1">
      <alignment horizontal="left" wrapText="1"/>
    </xf>
    <xf numFmtId="0" fontId="16" fillId="0" borderId="5" xfId="0" applyFont="1" applyFill="1" applyBorder="1"/>
    <xf numFmtId="3" fontId="16" fillId="0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164" fontId="38" fillId="0" borderId="0" xfId="0" applyNumberFormat="1" applyFont="1" applyFill="1" applyBorder="1"/>
    <xf numFmtId="0" fontId="38" fillId="0" borderId="0" xfId="0" applyFont="1" applyFill="1" applyBorder="1"/>
    <xf numFmtId="0" fontId="38" fillId="0" borderId="0" xfId="0" applyFont="1" applyFill="1" applyBorder="1" applyAlignment="1">
      <alignment horizontal="center"/>
    </xf>
    <xf numFmtId="3" fontId="6" fillId="0" borderId="0" xfId="45" applyNumberFormat="1"/>
    <xf numFmtId="166" fontId="22" fillId="0" borderId="0" xfId="1" applyNumberFormat="1" applyFont="1" applyAlignment="1">
      <alignment horizontal="center"/>
    </xf>
    <xf numFmtId="3" fontId="22" fillId="0" borderId="0" xfId="1" applyNumberFormat="1" applyFont="1" applyAlignment="1">
      <alignment horizontal="center"/>
    </xf>
    <xf numFmtId="1" fontId="22" fillId="0" borderId="0" xfId="1" applyNumberFormat="1" applyFont="1" applyAlignment="1">
      <alignment horizontal="center"/>
    </xf>
    <xf numFmtId="3" fontId="10" fillId="0" borderId="0" xfId="1" applyNumberFormat="1"/>
    <xf numFmtId="1" fontId="10" fillId="0" borderId="0" xfId="1" applyNumberFormat="1" applyFill="1"/>
    <xf numFmtId="3" fontId="8" fillId="0" borderId="0" xfId="42" applyNumberFormat="1" applyFill="1" applyBorder="1"/>
    <xf numFmtId="0" fontId="39" fillId="0" borderId="0" xfId="0" applyFont="1"/>
    <xf numFmtId="1" fontId="39" fillId="0" borderId="0" xfId="0" applyNumberFormat="1" applyFont="1"/>
    <xf numFmtId="0" fontId="39" fillId="0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164" fontId="39" fillId="0" borderId="0" xfId="0" applyNumberFormat="1" applyFont="1"/>
    <xf numFmtId="3" fontId="39" fillId="0" borderId="0" xfId="0" applyNumberFormat="1" applyFont="1" applyFill="1" applyBorder="1"/>
    <xf numFmtId="0" fontId="40" fillId="0" borderId="0" xfId="0" applyFont="1" applyAlignment="1">
      <alignment horizontal="center"/>
    </xf>
    <xf numFmtId="165" fontId="39" fillId="0" borderId="0" xfId="0" applyNumberFormat="1" applyFont="1" applyFill="1" applyBorder="1"/>
    <xf numFmtId="164" fontId="39" fillId="0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3" fontId="19" fillId="0" borderId="0" xfId="0" applyNumberFormat="1" applyFont="1" applyFill="1" applyBorder="1"/>
    <xf numFmtId="0" fontId="0" fillId="0" borderId="0" xfId="0" applyFill="1" applyAlignment="1"/>
    <xf numFmtId="0" fontId="17" fillId="50" borderId="5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vertical="top"/>
    </xf>
    <xf numFmtId="0" fontId="0" fillId="0" borderId="0" xfId="0" applyAlignment="1"/>
    <xf numFmtId="3" fontId="13" fillId="0" borderId="4" xfId="0" applyNumberFormat="1" applyFont="1" applyFill="1" applyBorder="1" applyAlignment="1">
      <alignment horizontal="right"/>
    </xf>
    <xf numFmtId="3" fontId="0" fillId="0" borderId="0" xfId="0" applyNumberFormat="1"/>
    <xf numFmtId="0" fontId="16" fillId="0" borderId="0" xfId="0" applyFont="1"/>
    <xf numFmtId="0" fontId="17" fillId="4" borderId="5" xfId="0" applyFont="1" applyFill="1" applyBorder="1" applyAlignment="1">
      <alignment horizontal="center"/>
    </xf>
    <xf numFmtId="3" fontId="0" fillId="0" borderId="5" xfId="0" applyNumberFormat="1" applyBorder="1"/>
    <xf numFmtId="0" fontId="17" fillId="0" borderId="0" xfId="0" applyFont="1" applyFill="1" applyAlignment="1">
      <alignment horizontal="center"/>
    </xf>
    <xf numFmtId="3" fontId="0" fillId="0" borderId="5" xfId="0" applyNumberFormat="1" applyFill="1" applyBorder="1"/>
    <xf numFmtId="0" fontId="16" fillId="0" borderId="0" xfId="0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3" fontId="20" fillId="0" borderId="0" xfId="0" applyNumberFormat="1" applyFont="1" applyFill="1" applyBorder="1"/>
    <xf numFmtId="164" fontId="39" fillId="0" borderId="0" xfId="0" applyNumberFormat="1" applyFont="1"/>
    <xf numFmtId="3" fontId="39" fillId="0" borderId="0" xfId="0" applyNumberFormat="1" applyFont="1" applyFill="1" applyBorder="1"/>
    <xf numFmtId="164" fontId="39" fillId="0" borderId="0" xfId="0" applyNumberFormat="1" applyFont="1" applyFill="1" applyBorder="1"/>
    <xf numFmtId="0" fontId="17" fillId="0" borderId="5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0" fillId="4" borderId="5" xfId="0" applyFill="1" applyBorder="1" applyAlignment="1">
      <alignment wrapText="1"/>
    </xf>
    <xf numFmtId="0" fontId="17" fillId="4" borderId="5" xfId="0" applyFont="1" applyFill="1" applyBorder="1" applyAlignment="1">
      <alignment horizontal="center" vertical="top" wrapText="1"/>
    </xf>
    <xf numFmtId="0" fontId="0" fillId="4" borderId="5" xfId="0" applyFill="1" applyBorder="1"/>
    <xf numFmtId="0" fontId="19" fillId="4" borderId="5" xfId="0" applyFont="1" applyFill="1" applyBorder="1"/>
    <xf numFmtId="3" fontId="19" fillId="0" borderId="5" xfId="0" applyNumberFormat="1" applyFont="1" applyBorder="1"/>
    <xf numFmtId="0" fontId="41" fillId="52" borderId="0" xfId="0" applyFont="1" applyFill="1" applyAlignment="1">
      <alignment horizontal="center"/>
    </xf>
    <xf numFmtId="3" fontId="41" fillId="52" borderId="5" xfId="0" applyNumberFormat="1" applyFont="1" applyFill="1" applyBorder="1"/>
    <xf numFmtId="3" fontId="0" fillId="7" borderId="5" xfId="0" applyNumberFormat="1" applyFill="1" applyBorder="1"/>
    <xf numFmtId="3" fontId="16" fillId="7" borderId="5" xfId="0" applyNumberFormat="1" applyFont="1" applyFill="1" applyBorder="1"/>
    <xf numFmtId="0" fontId="41" fillId="52" borderId="0" xfId="0" applyFont="1" applyFill="1" applyBorder="1" applyAlignment="1">
      <alignment horizontal="center"/>
    </xf>
    <xf numFmtId="3" fontId="6" fillId="7" borderId="5" xfId="45" applyNumberFormat="1" applyFill="1" applyBorder="1"/>
    <xf numFmtId="3" fontId="38" fillId="0" borderId="0" xfId="0" applyNumberFormat="1" applyFont="1" applyFill="1" applyBorder="1"/>
    <xf numFmtId="3" fontId="39" fillId="0" borderId="0" xfId="0" applyNumberFormat="1" applyFont="1" applyAlignment="1">
      <alignment horizontal="right"/>
    </xf>
    <xf numFmtId="3" fontId="39" fillId="0" borderId="0" xfId="0" applyNumberFormat="1" applyFont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0" fontId="17" fillId="0" borderId="0" xfId="118" applyFont="1"/>
    <xf numFmtId="0" fontId="17" fillId="0" borderId="0" xfId="118" applyFont="1" applyAlignment="1">
      <alignment horizontal="center"/>
    </xf>
    <xf numFmtId="3" fontId="17" fillId="0" borderId="0" xfId="118" applyNumberFormat="1" applyFont="1"/>
    <xf numFmtId="3" fontId="17" fillId="0" borderId="0" xfId="118" applyNumberFormat="1" applyFont="1" applyAlignment="1">
      <alignment horizontal="center"/>
    </xf>
    <xf numFmtId="0" fontId="3" fillId="0" borderId="0" xfId="119"/>
    <xf numFmtId="3" fontId="3" fillId="0" borderId="0" xfId="119" applyNumberFormat="1"/>
    <xf numFmtId="0" fontId="16" fillId="0" borderId="0" xfId="118"/>
    <xf numFmtId="0" fontId="16" fillId="0" borderId="0" xfId="118" applyAlignment="1">
      <alignment horizontal="center"/>
    </xf>
    <xf numFmtId="3" fontId="16" fillId="0" borderId="0" xfId="118" applyNumberFormat="1"/>
    <xf numFmtId="3" fontId="16" fillId="0" borderId="5" xfId="118" applyNumberFormat="1" applyBorder="1"/>
    <xf numFmtId="0" fontId="17" fillId="0" borderId="0" xfId="118" applyFont="1" applyAlignment="1">
      <alignment horizontal="right"/>
    </xf>
    <xf numFmtId="0" fontId="16" fillId="0" borderId="0" xfId="118" applyAlignment="1">
      <alignment horizontal="right"/>
    </xf>
    <xf numFmtId="0" fontId="3" fillId="0" borderId="0" xfId="119" applyAlignment="1">
      <alignment horizontal="center"/>
    </xf>
    <xf numFmtId="3" fontId="16" fillId="53" borderId="5" xfId="0" applyNumberFormat="1" applyFont="1" applyFill="1" applyBorder="1"/>
    <xf numFmtId="3" fontId="0" fillId="51" borderId="5" xfId="0" applyNumberFormat="1" applyFill="1" applyBorder="1"/>
    <xf numFmtId="3" fontId="39" fillId="0" borderId="0" xfId="0" applyNumberFormat="1" applyFont="1"/>
    <xf numFmtId="3" fontId="16" fillId="0" borderId="0" xfId="118" applyNumberFormat="1" applyFont="1" applyAlignment="1">
      <alignment horizontal="right"/>
    </xf>
    <xf numFmtId="3" fontId="16" fillId="0" borderId="0" xfId="118" applyNumberFormat="1" applyAlignment="1">
      <alignment horizontal="right"/>
    </xf>
    <xf numFmtId="0" fontId="17" fillId="6" borderId="6" xfId="118" applyFont="1" applyFill="1" applyBorder="1"/>
    <xf numFmtId="0" fontId="16" fillId="6" borderId="17" xfId="118" applyFill="1" applyBorder="1"/>
    <xf numFmtId="0" fontId="17" fillId="51" borderId="6" xfId="118" applyFont="1" applyFill="1" applyBorder="1"/>
    <xf numFmtId="0" fontId="16" fillId="51" borderId="7" xfId="118" applyFill="1" applyBorder="1"/>
    <xf numFmtId="0" fontId="17" fillId="13" borderId="5" xfId="118" applyFont="1" applyFill="1" applyBorder="1"/>
    <xf numFmtId="0" fontId="17" fillId="0" borderId="18" xfId="118" applyFont="1" applyBorder="1" applyAlignment="1">
      <alignment horizontal="center"/>
    </xf>
    <xf numFmtId="0" fontId="17" fillId="0" borderId="5" xfId="118" applyFont="1" applyBorder="1" applyAlignment="1">
      <alignment horizontal="center"/>
    </xf>
    <xf numFmtId="0" fontId="16" fillId="0" borderId="5" xfId="118" applyBorder="1" applyAlignment="1">
      <alignment horizontal="center"/>
    </xf>
    <xf numFmtId="3" fontId="16" fillId="6" borderId="5" xfId="118" applyNumberFormat="1" applyFill="1" applyBorder="1"/>
    <xf numFmtId="3" fontId="16" fillId="51" borderId="5" xfId="118" applyNumberFormat="1" applyFill="1" applyBorder="1"/>
    <xf numFmtId="3" fontId="16" fillId="0" borderId="0" xfId="118" applyNumberFormat="1" applyFill="1" applyBorder="1"/>
    <xf numFmtId="3" fontId="16" fillId="13" borderId="5" xfId="118" applyNumberFormat="1" applyFill="1" applyBorder="1"/>
    <xf numFmtId="0" fontId="16" fillId="0" borderId="5" xfId="118" applyFill="1" applyBorder="1" applyAlignment="1">
      <alignment horizontal="center"/>
    </xf>
    <xf numFmtId="0" fontId="16" fillId="0" borderId="5" xfId="118" applyBorder="1"/>
    <xf numFmtId="0" fontId="16" fillId="0" borderId="0" xfId="118" applyFill="1" applyBorder="1"/>
    <xf numFmtId="0" fontId="16" fillId="0" borderId="0" xfId="118" applyFill="1" applyBorder="1" applyAlignment="1">
      <alignment horizontal="center"/>
    </xf>
    <xf numFmtId="0" fontId="1" fillId="0" borderId="0" xfId="134"/>
    <xf numFmtId="3" fontId="1" fillId="0" borderId="0" xfId="134" applyNumberFormat="1"/>
    <xf numFmtId="0" fontId="39" fillId="0" borderId="0" xfId="118" applyFont="1"/>
    <xf numFmtId="0" fontId="1" fillId="0" borderId="0" xfId="134" applyAlignment="1">
      <alignment horizontal="center"/>
    </xf>
    <xf numFmtId="0" fontId="17" fillId="1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7" fillId="8" borderId="6" xfId="0" applyFont="1" applyFill="1" applyBorder="1" applyAlignment="1">
      <alignment horizontal="center"/>
    </xf>
    <xf numFmtId="0" fontId="17" fillId="11" borderId="6" xfId="0" applyFont="1" applyFill="1" applyBorder="1" applyAlignment="1">
      <alignment horizontal="center"/>
    </xf>
    <xf numFmtId="0" fontId="17" fillId="9" borderId="6" xfId="0" applyFont="1" applyFill="1" applyBorder="1" applyAlignment="1">
      <alignment horizontal="center"/>
    </xf>
    <xf numFmtId="0" fontId="17" fillId="12" borderId="7" xfId="0" applyFont="1" applyFill="1" applyBorder="1" applyAlignment="1">
      <alignment horizontal="center"/>
    </xf>
    <xf numFmtId="0" fontId="17" fillId="8" borderId="7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9" borderId="7" xfId="0" applyFont="1" applyFill="1" applyBorder="1" applyAlignment="1">
      <alignment horizontal="center"/>
    </xf>
    <xf numFmtId="0" fontId="0" fillId="0" borderId="7" xfId="0" applyBorder="1" applyAlignment="1"/>
    <xf numFmtId="0" fontId="17" fillId="10" borderId="6" xfId="0" applyFont="1" applyFill="1" applyBorder="1" applyAlignment="1">
      <alignment horizontal="center"/>
    </xf>
  </cellXfs>
  <cellStyles count="135">
    <cellStyle name="20% - Accent1" xfId="19" builtinId="30" customBuiltin="1"/>
    <cellStyle name="20% - Accent1 2" xfId="47"/>
    <cellStyle name="20% - Accent1 2 2" xfId="91"/>
    <cellStyle name="20% - Accent1 3" xfId="61"/>
    <cellStyle name="20% - Accent1 4" xfId="74"/>
    <cellStyle name="20% - Accent1 5" xfId="106"/>
    <cellStyle name="20% - Accent1 6" xfId="122"/>
    <cellStyle name="20% - Accent2" xfId="23" builtinId="34" customBuiltin="1"/>
    <cellStyle name="20% - Accent2 2" xfId="49"/>
    <cellStyle name="20% - Accent2 2 2" xfId="93"/>
    <cellStyle name="20% - Accent2 3" xfId="63"/>
    <cellStyle name="20% - Accent2 4" xfId="76"/>
    <cellStyle name="20% - Accent2 5" xfId="108"/>
    <cellStyle name="20% - Accent2 6" xfId="124"/>
    <cellStyle name="20% - Accent3" xfId="27" builtinId="38" customBuiltin="1"/>
    <cellStyle name="20% - Accent3 2" xfId="51"/>
    <cellStyle name="20% - Accent3 2 2" xfId="95"/>
    <cellStyle name="20% - Accent3 3" xfId="65"/>
    <cellStyle name="20% - Accent3 4" xfId="78"/>
    <cellStyle name="20% - Accent3 5" xfId="110"/>
    <cellStyle name="20% - Accent3 6" xfId="126"/>
    <cellStyle name="20% - Accent4" xfId="31" builtinId="42" customBuiltin="1"/>
    <cellStyle name="20% - Accent4 2" xfId="53"/>
    <cellStyle name="20% - Accent4 2 2" xfId="97"/>
    <cellStyle name="20% - Accent4 3" xfId="67"/>
    <cellStyle name="20% - Accent4 4" xfId="80"/>
    <cellStyle name="20% - Accent4 5" xfId="112"/>
    <cellStyle name="20% - Accent4 6" xfId="128"/>
    <cellStyle name="20% - Accent5" xfId="35" builtinId="46" customBuiltin="1"/>
    <cellStyle name="20% - Accent5 2" xfId="55"/>
    <cellStyle name="20% - Accent5 2 2" xfId="99"/>
    <cellStyle name="20% - Accent5 3" xfId="69"/>
    <cellStyle name="20% - Accent5 4" xfId="82"/>
    <cellStyle name="20% - Accent5 5" xfId="114"/>
    <cellStyle name="20% - Accent5 6" xfId="130"/>
    <cellStyle name="20% - Accent6" xfId="39" builtinId="50" customBuiltin="1"/>
    <cellStyle name="20% - Accent6 2" xfId="57"/>
    <cellStyle name="20% - Accent6 2 2" xfId="101"/>
    <cellStyle name="20% - Accent6 3" xfId="71"/>
    <cellStyle name="20% - Accent6 4" xfId="84"/>
    <cellStyle name="20% - Accent6 5" xfId="116"/>
    <cellStyle name="20% - Accent6 6" xfId="132"/>
    <cellStyle name="40% - Accent1" xfId="20" builtinId="31" customBuiltin="1"/>
    <cellStyle name="40% - Accent1 2" xfId="48"/>
    <cellStyle name="40% - Accent1 2 2" xfId="92"/>
    <cellStyle name="40% - Accent1 3" xfId="62"/>
    <cellStyle name="40% - Accent1 4" xfId="75"/>
    <cellStyle name="40% - Accent1 5" xfId="107"/>
    <cellStyle name="40% - Accent1 6" xfId="123"/>
    <cellStyle name="40% - Accent2" xfId="24" builtinId="35" customBuiltin="1"/>
    <cellStyle name="40% - Accent2 2" xfId="50"/>
    <cellStyle name="40% - Accent2 2 2" xfId="94"/>
    <cellStyle name="40% - Accent2 3" xfId="64"/>
    <cellStyle name="40% - Accent2 4" xfId="77"/>
    <cellStyle name="40% - Accent2 5" xfId="109"/>
    <cellStyle name="40% - Accent2 6" xfId="125"/>
    <cellStyle name="40% - Accent3" xfId="28" builtinId="39" customBuiltin="1"/>
    <cellStyle name="40% - Accent3 2" xfId="52"/>
    <cellStyle name="40% - Accent3 2 2" xfId="96"/>
    <cellStyle name="40% - Accent3 3" xfId="66"/>
    <cellStyle name="40% - Accent3 4" xfId="79"/>
    <cellStyle name="40% - Accent3 5" xfId="111"/>
    <cellStyle name="40% - Accent3 6" xfId="127"/>
    <cellStyle name="40% - Accent4" xfId="32" builtinId="43" customBuiltin="1"/>
    <cellStyle name="40% - Accent4 2" xfId="54"/>
    <cellStyle name="40% - Accent4 2 2" xfId="98"/>
    <cellStyle name="40% - Accent4 3" xfId="68"/>
    <cellStyle name="40% - Accent4 4" xfId="81"/>
    <cellStyle name="40% - Accent4 5" xfId="113"/>
    <cellStyle name="40% - Accent4 6" xfId="129"/>
    <cellStyle name="40% - Accent5" xfId="36" builtinId="47" customBuiltin="1"/>
    <cellStyle name="40% - Accent5 2" xfId="56"/>
    <cellStyle name="40% - Accent5 2 2" xfId="100"/>
    <cellStyle name="40% - Accent5 3" xfId="70"/>
    <cellStyle name="40% - Accent5 4" xfId="83"/>
    <cellStyle name="40% - Accent5 5" xfId="115"/>
    <cellStyle name="40% - Accent5 6" xfId="131"/>
    <cellStyle name="40% - Accent6" xfId="40" builtinId="51" customBuiltin="1"/>
    <cellStyle name="40% - Accent6 2" xfId="58"/>
    <cellStyle name="40% - Accent6 2 2" xfId="102"/>
    <cellStyle name="40% - Accent6 3" xfId="72"/>
    <cellStyle name="40% - Accent6 4" xfId="85"/>
    <cellStyle name="40% - Accent6 5" xfId="117"/>
    <cellStyle name="40% - Accent6 6" xfId="133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2 2" xfId="73"/>
    <cellStyle name="Normal 2 3" xfId="105"/>
    <cellStyle name="Normal 3" xfId="42"/>
    <cellStyle name="Normal 3 2" xfId="86"/>
    <cellStyle name="Normal 4" xfId="44"/>
    <cellStyle name="Normal 4 2" xfId="88"/>
    <cellStyle name="Normal 5" xfId="45"/>
    <cellStyle name="Normal 5 2" xfId="89"/>
    <cellStyle name="Normal 5 3" xfId="119"/>
    <cellStyle name="Normal 5 3 2" xfId="134"/>
    <cellStyle name="Normal 6" xfId="59"/>
    <cellStyle name="Normal 7" xfId="103"/>
    <cellStyle name="Normal 8" xfId="118"/>
    <cellStyle name="Normal 9" xfId="120"/>
    <cellStyle name="Note 2" xfId="43"/>
    <cellStyle name="Note 2 2" xfId="87"/>
    <cellStyle name="Note 3" xfId="46"/>
    <cellStyle name="Note 3 2" xfId="90"/>
    <cellStyle name="Note 4" xfId="60"/>
    <cellStyle name="Note 5" xfId="104"/>
    <cellStyle name="Note 6" xfId="121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7A8EF5"/>
      <color rgb="FF9EAAD7"/>
      <color rgb="FF0084A8"/>
      <color rgb="FF00A9E6"/>
      <color rgb="FF6699CD"/>
      <color rgb="FF00C5FF"/>
      <color rgb="FF7AB6F5"/>
      <color rgb="FF73FFDF"/>
      <color rgb="FFBEFFE8"/>
      <color rgb="FF5C89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WWA Risk</a:t>
            </a:r>
            <a:r>
              <a:rPr lang="en-US" baseline="0"/>
              <a:t> Outputs Compared - Percent Acres per Output Class </a:t>
            </a:r>
          </a:p>
          <a:p>
            <a:pPr>
              <a:defRPr/>
            </a:pPr>
            <a:r>
              <a:rPr lang="en-US" baseline="0"/>
              <a:t>OREGON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1"/>
          <c:order val="0"/>
          <c:tx>
            <c:v>1</c:v>
          </c:tx>
          <c:spPr>
            <a:solidFill>
              <a:srgbClr val="96AD7F"/>
            </a:solidFill>
          </c:spPr>
          <c:invertIfNegative val="0"/>
          <c:cat>
            <c:strRef>
              <c:f>('OR Risk Assessment Outputs'!$B$16,'OR Risk Assessment Outputs'!$D$16,'OR Risk Assessment Outputs'!$F$16,'OR Risk Assessment Outputs'!$H$16)</c:f>
              <c:strCache>
                <c:ptCount val="4"/>
                <c:pt idx="0">
                  <c:v>VIR</c:v>
                </c:pt>
                <c:pt idx="1">
                  <c:v>FEI</c:v>
                </c:pt>
                <c:pt idx="2">
                  <c:v>FTI</c:v>
                </c:pt>
                <c:pt idx="3">
                  <c:v>FRI</c:v>
                </c:pt>
              </c:strCache>
            </c:strRef>
          </c:cat>
          <c:val>
            <c:numRef>
              <c:f>('OR Risk Assessment Outputs'!$C$17,'OR Risk Assessment Outputs'!$E$17,'OR Risk Assessment Outputs'!$G$17,'OR Risk Assessment Outputs'!$I$17)</c:f>
              <c:numCache>
                <c:formatCode>0.0%</c:formatCode>
                <c:ptCount val="4"/>
                <c:pt idx="0">
                  <c:v>0.33342042823641882</c:v>
                </c:pt>
                <c:pt idx="1">
                  <c:v>0.37055140092682887</c:v>
                </c:pt>
                <c:pt idx="2">
                  <c:v>0.33662375118139842</c:v>
                </c:pt>
                <c:pt idx="3">
                  <c:v>0.32756227782190339</c:v>
                </c:pt>
              </c:numCache>
            </c:numRef>
          </c:val>
        </c:ser>
        <c:ser>
          <c:idx val="2"/>
          <c:order val="1"/>
          <c:tx>
            <c:v>2</c:v>
          </c:tx>
          <c:spPr>
            <a:solidFill>
              <a:srgbClr val="BAD7A8"/>
            </a:solidFill>
          </c:spPr>
          <c:invertIfNegative val="0"/>
          <c:cat>
            <c:strRef>
              <c:f>('OR Risk Assessment Outputs'!$B$16,'OR Risk Assessment Outputs'!$D$16,'OR Risk Assessment Outputs'!$F$16,'OR Risk Assessment Outputs'!$H$16)</c:f>
              <c:strCache>
                <c:ptCount val="4"/>
                <c:pt idx="0">
                  <c:v>VIR</c:v>
                </c:pt>
                <c:pt idx="1">
                  <c:v>FEI</c:v>
                </c:pt>
                <c:pt idx="2">
                  <c:v>FTI</c:v>
                </c:pt>
                <c:pt idx="3">
                  <c:v>FRI</c:v>
                </c:pt>
              </c:strCache>
            </c:strRef>
          </c:cat>
          <c:val>
            <c:numRef>
              <c:f>('OR Risk Assessment Outputs'!$C$18,'OR Risk Assessment Outputs'!$E$18,'OR Risk Assessment Outputs'!$G$18,'OR Risk Assessment Outputs'!$I$18)</c:f>
              <c:numCache>
                <c:formatCode>0.0%</c:formatCode>
                <c:ptCount val="4"/>
                <c:pt idx="0">
                  <c:v>0.26360330655464848</c:v>
                </c:pt>
                <c:pt idx="1">
                  <c:v>0.26372010586616051</c:v>
                </c:pt>
                <c:pt idx="2">
                  <c:v>0.34832992568317839</c:v>
                </c:pt>
                <c:pt idx="3">
                  <c:v>0.3768251497946532</c:v>
                </c:pt>
              </c:numCache>
            </c:numRef>
          </c:val>
        </c:ser>
        <c:ser>
          <c:idx val="3"/>
          <c:order val="2"/>
          <c:tx>
            <c:v>3</c:v>
          </c:tx>
          <c:spPr>
            <a:solidFill>
              <a:srgbClr val="D7CF9E"/>
            </a:solidFill>
          </c:spPr>
          <c:invertIfNegative val="0"/>
          <c:cat>
            <c:strRef>
              <c:f>('OR Risk Assessment Outputs'!$B$16,'OR Risk Assessment Outputs'!$D$16,'OR Risk Assessment Outputs'!$F$16,'OR Risk Assessment Outputs'!$H$16)</c:f>
              <c:strCache>
                <c:ptCount val="4"/>
                <c:pt idx="0">
                  <c:v>VIR</c:v>
                </c:pt>
                <c:pt idx="1">
                  <c:v>FEI</c:v>
                </c:pt>
                <c:pt idx="2">
                  <c:v>FTI</c:v>
                </c:pt>
                <c:pt idx="3">
                  <c:v>FRI</c:v>
                </c:pt>
              </c:strCache>
            </c:strRef>
          </c:cat>
          <c:val>
            <c:numRef>
              <c:f>('OR Risk Assessment Outputs'!$C$19,'OR Risk Assessment Outputs'!$E$19,'OR Risk Assessment Outputs'!$G$19,'OR Risk Assessment Outputs'!$I$19)</c:f>
              <c:numCache>
                <c:formatCode>0.0%</c:formatCode>
                <c:ptCount val="4"/>
                <c:pt idx="0">
                  <c:v>7.3579741190059764E-2</c:v>
                </c:pt>
                <c:pt idx="1">
                  <c:v>2.7957847039773786E-2</c:v>
                </c:pt>
                <c:pt idx="2">
                  <c:v>8.8904332212005874E-2</c:v>
                </c:pt>
                <c:pt idx="3">
                  <c:v>7.1924383578428439E-2</c:v>
                </c:pt>
              </c:numCache>
            </c:numRef>
          </c:val>
        </c:ser>
        <c:ser>
          <c:idx val="4"/>
          <c:order val="3"/>
          <c:tx>
            <c:v>4</c:v>
          </c:tx>
          <c:spPr>
            <a:solidFill>
              <a:srgbClr val="FFFFBE"/>
            </a:solidFill>
          </c:spPr>
          <c:invertIfNegative val="0"/>
          <c:cat>
            <c:strRef>
              <c:f>('OR Risk Assessment Outputs'!$B$16,'OR Risk Assessment Outputs'!$D$16,'OR Risk Assessment Outputs'!$F$16,'OR Risk Assessment Outputs'!$H$16)</c:f>
              <c:strCache>
                <c:ptCount val="4"/>
                <c:pt idx="0">
                  <c:v>VIR</c:v>
                </c:pt>
                <c:pt idx="1">
                  <c:v>FEI</c:v>
                </c:pt>
                <c:pt idx="2">
                  <c:v>FTI</c:v>
                </c:pt>
                <c:pt idx="3">
                  <c:v>FRI</c:v>
                </c:pt>
              </c:strCache>
            </c:strRef>
          </c:cat>
          <c:val>
            <c:numRef>
              <c:f>('OR Risk Assessment Outputs'!$C$20,'OR Risk Assessment Outputs'!$E$20,'OR Risk Assessment Outputs'!$G$20,'OR Risk Assessment Outputs'!$I$20)</c:f>
              <c:numCache>
                <c:formatCode>0.0%</c:formatCode>
                <c:ptCount val="4"/>
                <c:pt idx="0">
                  <c:v>6.7416828415575669E-2</c:v>
                </c:pt>
                <c:pt idx="1">
                  <c:v>5.2178830093266099E-2</c:v>
                </c:pt>
                <c:pt idx="2">
                  <c:v>7.9322646628570401E-2</c:v>
                </c:pt>
                <c:pt idx="3">
                  <c:v>8.483841384423095E-2</c:v>
                </c:pt>
              </c:numCache>
            </c:numRef>
          </c:val>
        </c:ser>
        <c:ser>
          <c:idx val="5"/>
          <c:order val="4"/>
          <c:tx>
            <c:v>5</c:v>
          </c:tx>
          <c:spPr>
            <a:solidFill>
              <a:srgbClr val="FFD37F"/>
            </a:solidFill>
          </c:spPr>
          <c:invertIfNegative val="0"/>
          <c:cat>
            <c:strRef>
              <c:f>('OR Risk Assessment Outputs'!$B$16,'OR Risk Assessment Outputs'!$D$16,'OR Risk Assessment Outputs'!$F$16,'OR Risk Assessment Outputs'!$H$16)</c:f>
              <c:strCache>
                <c:ptCount val="4"/>
                <c:pt idx="0">
                  <c:v>VIR</c:v>
                </c:pt>
                <c:pt idx="1">
                  <c:v>FEI</c:v>
                </c:pt>
                <c:pt idx="2">
                  <c:v>FTI</c:v>
                </c:pt>
                <c:pt idx="3">
                  <c:v>FRI</c:v>
                </c:pt>
              </c:strCache>
            </c:strRef>
          </c:cat>
          <c:val>
            <c:numRef>
              <c:f>('OR Risk Assessment Outputs'!$C$21,'OR Risk Assessment Outputs'!$E$21,'OR Risk Assessment Outputs'!$G$21,'OR Risk Assessment Outputs'!$I$21)</c:f>
              <c:numCache>
                <c:formatCode>0.0%</c:formatCode>
                <c:ptCount val="4"/>
                <c:pt idx="0">
                  <c:v>5.9543201808585397E-2</c:v>
                </c:pt>
                <c:pt idx="1">
                  <c:v>6.6122853825554023E-2</c:v>
                </c:pt>
                <c:pt idx="2">
                  <c:v>7.2762801112816938E-2</c:v>
                </c:pt>
                <c:pt idx="3">
                  <c:v>6.7390929299066135E-2</c:v>
                </c:pt>
              </c:numCache>
            </c:numRef>
          </c:val>
        </c:ser>
        <c:ser>
          <c:idx val="6"/>
          <c:order val="5"/>
          <c:tx>
            <c:v>6</c:v>
          </c:tx>
          <c:spPr>
            <a:solidFill>
              <a:srgbClr val="FFAA00"/>
            </a:solidFill>
          </c:spPr>
          <c:invertIfNegative val="0"/>
          <c:cat>
            <c:strRef>
              <c:f>('OR Risk Assessment Outputs'!$B$16,'OR Risk Assessment Outputs'!$D$16,'OR Risk Assessment Outputs'!$F$16,'OR Risk Assessment Outputs'!$H$16)</c:f>
              <c:strCache>
                <c:ptCount val="4"/>
                <c:pt idx="0">
                  <c:v>VIR</c:v>
                </c:pt>
                <c:pt idx="1">
                  <c:v>FEI</c:v>
                </c:pt>
                <c:pt idx="2">
                  <c:v>FTI</c:v>
                </c:pt>
                <c:pt idx="3">
                  <c:v>FRI</c:v>
                </c:pt>
              </c:strCache>
            </c:strRef>
          </c:cat>
          <c:val>
            <c:numRef>
              <c:f>('OR Risk Assessment Outputs'!$C$22,'OR Risk Assessment Outputs'!$E$22,'OR Risk Assessment Outputs'!$G$22,'OR Risk Assessment Outputs'!$I$22)</c:f>
              <c:numCache>
                <c:formatCode>0.0%</c:formatCode>
                <c:ptCount val="4"/>
                <c:pt idx="0">
                  <c:v>9.157128667823658E-2</c:v>
                </c:pt>
                <c:pt idx="1">
                  <c:v>9.2512242707505229E-2</c:v>
                </c:pt>
                <c:pt idx="2">
                  <c:v>4.4833876397520817E-2</c:v>
                </c:pt>
                <c:pt idx="3">
                  <c:v>3.9551002416786704E-2</c:v>
                </c:pt>
              </c:numCache>
            </c:numRef>
          </c:val>
        </c:ser>
        <c:ser>
          <c:idx val="7"/>
          <c:order val="6"/>
          <c:tx>
            <c:v>7</c:v>
          </c:tx>
          <c:spPr>
            <a:solidFill>
              <a:srgbClr val="FF5500"/>
            </a:solidFill>
          </c:spPr>
          <c:invertIfNegative val="0"/>
          <c:cat>
            <c:strRef>
              <c:f>('OR Risk Assessment Outputs'!$B$16,'OR Risk Assessment Outputs'!$D$16,'OR Risk Assessment Outputs'!$F$16,'OR Risk Assessment Outputs'!$H$16)</c:f>
              <c:strCache>
                <c:ptCount val="4"/>
                <c:pt idx="0">
                  <c:v>VIR</c:v>
                </c:pt>
                <c:pt idx="1">
                  <c:v>FEI</c:v>
                </c:pt>
                <c:pt idx="2">
                  <c:v>FTI</c:v>
                </c:pt>
                <c:pt idx="3">
                  <c:v>FRI</c:v>
                </c:pt>
              </c:strCache>
            </c:strRef>
          </c:cat>
          <c:val>
            <c:numRef>
              <c:f>('OR Risk Assessment Outputs'!$C$23,'OR Risk Assessment Outputs'!$E$23,'OR Risk Assessment Outputs'!$G$23,'OR Risk Assessment Outputs'!$I$23)</c:f>
              <c:numCache>
                <c:formatCode>0.0%</c:formatCode>
                <c:ptCount val="4"/>
                <c:pt idx="0">
                  <c:v>7.041126568570609E-2</c:v>
                </c:pt>
                <c:pt idx="1">
                  <c:v>8.2620950071109922E-2</c:v>
                </c:pt>
                <c:pt idx="2">
                  <c:v>1.5773895144426502E-2</c:v>
                </c:pt>
                <c:pt idx="3">
                  <c:v>1.7137672396266998E-2</c:v>
                </c:pt>
              </c:numCache>
            </c:numRef>
          </c:val>
        </c:ser>
        <c:ser>
          <c:idx val="8"/>
          <c:order val="7"/>
          <c:tx>
            <c:v>8</c:v>
          </c:tx>
          <c:spPr>
            <a:solidFill>
              <a:srgbClr val="CF0000"/>
            </a:solidFill>
          </c:spPr>
          <c:invertIfNegative val="0"/>
          <c:cat>
            <c:strRef>
              <c:f>('OR Risk Assessment Outputs'!$B$16,'OR Risk Assessment Outputs'!$D$16,'OR Risk Assessment Outputs'!$F$16,'OR Risk Assessment Outputs'!$H$16)</c:f>
              <c:strCache>
                <c:ptCount val="4"/>
                <c:pt idx="0">
                  <c:v>VIR</c:v>
                </c:pt>
                <c:pt idx="1">
                  <c:v>FEI</c:v>
                </c:pt>
                <c:pt idx="2">
                  <c:v>FTI</c:v>
                </c:pt>
                <c:pt idx="3">
                  <c:v>FRI</c:v>
                </c:pt>
              </c:strCache>
            </c:strRef>
          </c:cat>
          <c:val>
            <c:numRef>
              <c:f>('OR Risk Assessment Outputs'!$C$24,'OR Risk Assessment Outputs'!$E$24,'OR Risk Assessment Outputs'!$G$24,'OR Risk Assessment Outputs'!$I$24)</c:f>
              <c:numCache>
                <c:formatCode>0.0%</c:formatCode>
                <c:ptCount val="4"/>
                <c:pt idx="0">
                  <c:v>2.9190155167085403E-2</c:v>
                </c:pt>
                <c:pt idx="1">
                  <c:v>3.3051983487878148E-2</c:v>
                </c:pt>
                <c:pt idx="2">
                  <c:v>6.912699129030273E-3</c:v>
                </c:pt>
                <c:pt idx="3">
                  <c:v>7.7516897528319964E-3</c:v>
                </c:pt>
              </c:numCache>
            </c:numRef>
          </c:val>
        </c:ser>
        <c:ser>
          <c:idx val="0"/>
          <c:order val="8"/>
          <c:tx>
            <c:v>9</c:v>
          </c:tx>
          <c:spPr>
            <a:solidFill>
              <a:srgbClr val="730000"/>
            </a:solidFill>
          </c:spPr>
          <c:invertIfNegative val="0"/>
          <c:cat>
            <c:strRef>
              <c:f>('OR Risk Assessment Outputs'!$B$16,'OR Risk Assessment Outputs'!$D$16,'OR Risk Assessment Outputs'!$F$16,'OR Risk Assessment Outputs'!$H$16)</c:f>
              <c:strCache>
                <c:ptCount val="4"/>
                <c:pt idx="0">
                  <c:v>VIR</c:v>
                </c:pt>
                <c:pt idx="1">
                  <c:v>FEI</c:v>
                </c:pt>
                <c:pt idx="2">
                  <c:v>FTI</c:v>
                </c:pt>
                <c:pt idx="3">
                  <c:v>FRI</c:v>
                </c:pt>
              </c:strCache>
            </c:strRef>
          </c:cat>
          <c:val>
            <c:numRef>
              <c:f>('OR Risk Assessment Outputs'!$C$25,'OR Risk Assessment Outputs'!$E$25,'OR Risk Assessment Outputs'!$G$25,'OR Risk Assessment Outputs'!$I$25)</c:f>
              <c:numCache>
                <c:formatCode>0.0%</c:formatCode>
                <c:ptCount val="4"/>
                <c:pt idx="0">
                  <c:v>1.1263786263683745E-2</c:v>
                </c:pt>
                <c:pt idx="1">
                  <c:v>1.1283785981923259E-2</c:v>
                </c:pt>
                <c:pt idx="2">
                  <c:v>6.536072511052436E-3</c:v>
                </c:pt>
                <c:pt idx="3">
                  <c:v>7.0184810958322536E-3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6601728"/>
        <c:axId val="86603264"/>
        <c:axId val="0"/>
      </c:bar3DChart>
      <c:catAx>
        <c:axId val="8660172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crossAx val="86603264"/>
        <c:crosses val="autoZero"/>
        <c:auto val="1"/>
        <c:lblAlgn val="ctr"/>
        <c:lblOffset val="100"/>
        <c:noMultiLvlLbl val="0"/>
      </c:catAx>
      <c:valAx>
        <c:axId val="86603264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Percent Acres</a:t>
                </a:r>
              </a:p>
            </c:rich>
          </c:tx>
          <c:layout>
            <c:manualLayout>
              <c:xMode val="edge"/>
              <c:yMode val="edge"/>
              <c:x val="0.44289625966673779"/>
              <c:y val="0.91209385955781475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crossAx val="86601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175245315919898"/>
          <c:y val="0.95849205426148865"/>
          <c:w val="0.22118691822534797"/>
          <c:h val="3.116668550802663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Drinking Water Importance Areas Within Oregon</a:t>
            </a:r>
          </a:p>
          <a:p>
            <a:pPr>
              <a:defRPr/>
            </a:pPr>
            <a:r>
              <a:rPr lang="en-US"/>
              <a:t>Compared to Total Acres </a:t>
            </a:r>
          </a:p>
        </c:rich>
      </c:tx>
      <c:layout>
        <c:manualLayout>
          <c:xMode val="edge"/>
          <c:yMode val="edge"/>
          <c:x val="0.31738840772818178"/>
          <c:y val="1.04297037964121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6899070502093551E-2"/>
          <c:y val="0.12111742424242425"/>
          <c:w val="0.91219198271357416"/>
          <c:h val="0.77731012397035248"/>
        </c:manualLayout>
      </c:layout>
      <c:barChart>
        <c:barDir val="bar"/>
        <c:grouping val="clustered"/>
        <c:varyColors val="0"/>
        <c:ser>
          <c:idx val="1"/>
          <c:order val="0"/>
          <c:tx>
            <c:v>Drinking Water Acres</c:v>
          </c:tx>
          <c:spPr>
            <a:solidFill>
              <a:srgbClr val="FF9900"/>
            </a:solidFill>
            <a:effectLst>
              <a:outerShdw blurRad="50800" dist="508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'OR DWIA RFS'!$C$15</c:f>
              <c:numCache>
                <c:formatCode>#,##0</c:formatCode>
                <c:ptCount val="1"/>
                <c:pt idx="0">
                  <c:v>62079603.662640005</c:v>
                </c:pt>
              </c:numCache>
            </c:numRef>
          </c:val>
        </c:ser>
        <c:ser>
          <c:idx val="2"/>
          <c:order val="1"/>
          <c:tx>
            <c:v>High Risk Drinking Water Assets (4 to 9)</c:v>
          </c:tx>
          <c:spPr>
            <a:solidFill>
              <a:srgbClr val="C00000"/>
            </a:solidFill>
            <a:effectLst>
              <a:outerShdw blurRad="50800" dist="508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'OR DWIA RFS'!$H$16</c:f>
              <c:numCache>
                <c:formatCode>#,##0</c:formatCode>
                <c:ptCount val="1"/>
                <c:pt idx="0">
                  <c:v>18671826.78359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115120000"/>
        <c:axId val="115121536"/>
      </c:barChart>
      <c:catAx>
        <c:axId val="115120000"/>
        <c:scaling>
          <c:orientation val="minMax"/>
        </c:scaling>
        <c:delete val="0"/>
        <c:axPos val="l"/>
        <c:majorTickMark val="none"/>
        <c:minorTickMark val="none"/>
        <c:tickLblPos val="nextTo"/>
        <c:crossAx val="115121536"/>
        <c:crosses val="autoZero"/>
        <c:auto val="1"/>
        <c:lblAlgn val="ctr"/>
        <c:lblOffset val="100"/>
        <c:noMultiLvlLbl val="0"/>
      </c:catAx>
      <c:valAx>
        <c:axId val="1151215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Acres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15120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2655498599587801E-2"/>
          <c:y val="2.3752982581722756E-2"/>
          <c:w val="0.27234077283963853"/>
          <c:h val="7.581934333679987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Infrastructure Assets Within Oregon</a:t>
            </a:r>
          </a:p>
          <a:p>
            <a:pPr>
              <a:defRPr/>
            </a:pPr>
            <a:r>
              <a:rPr lang="en-US"/>
              <a:t>Compared to Total Acres </a:t>
            </a:r>
          </a:p>
        </c:rich>
      </c:tx>
      <c:layout>
        <c:manualLayout>
          <c:xMode val="edge"/>
          <c:yMode val="edge"/>
          <c:x val="0.32338068001326686"/>
          <c:y val="1.25156445556945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6899070502093524E-2"/>
          <c:y val="0.12111742424242425"/>
          <c:w val="0.91219198271357393"/>
          <c:h val="0.77731012397035248"/>
        </c:manualLayout>
      </c:layout>
      <c:barChart>
        <c:barDir val="bar"/>
        <c:grouping val="clustered"/>
        <c:varyColors val="0"/>
        <c:ser>
          <c:idx val="1"/>
          <c:order val="0"/>
          <c:tx>
            <c:v>Infrastructure Acres</c:v>
          </c:tx>
          <c:spPr>
            <a:solidFill>
              <a:srgbClr val="FF9900"/>
            </a:solidFill>
            <a:effectLst>
              <a:outerShdw blurRad="50800" dist="508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 </c:v>
              </c:pt>
            </c:strLit>
          </c:cat>
          <c:val>
            <c:numRef>
              <c:f>'OR IA RFS'!$C$6</c:f>
              <c:numCache>
                <c:formatCode>#,##0</c:formatCode>
                <c:ptCount val="1"/>
                <c:pt idx="0">
                  <c:v>2307052.1963599999</c:v>
                </c:pt>
              </c:numCache>
            </c:numRef>
          </c:val>
        </c:ser>
        <c:ser>
          <c:idx val="2"/>
          <c:order val="1"/>
          <c:tx>
            <c:v>High Risk Infrastructure Assets (4 to 9)</c:v>
          </c:tx>
          <c:spPr>
            <a:solidFill>
              <a:srgbClr val="C00000"/>
            </a:solidFill>
            <a:effectLst>
              <a:outerShdw blurRad="50800" dist="508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 </c:v>
              </c:pt>
            </c:strLit>
          </c:cat>
          <c:val>
            <c:numRef>
              <c:f>'OR IA RFS'!$H$16</c:f>
              <c:numCache>
                <c:formatCode>#,##0</c:formatCode>
                <c:ptCount val="1"/>
                <c:pt idx="0">
                  <c:v>338732.72107299999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5312512"/>
        <c:axId val="115314048"/>
      </c:barChart>
      <c:catAx>
        <c:axId val="115312512"/>
        <c:scaling>
          <c:orientation val="minMax"/>
        </c:scaling>
        <c:delete val="0"/>
        <c:axPos val="l"/>
        <c:majorTickMark val="none"/>
        <c:minorTickMark val="none"/>
        <c:tickLblPos val="nextTo"/>
        <c:crossAx val="115314048"/>
        <c:crosses val="autoZero"/>
        <c:auto val="1"/>
        <c:lblAlgn val="ctr"/>
        <c:lblOffset val="100"/>
        <c:noMultiLvlLbl val="0"/>
      </c:catAx>
      <c:valAx>
        <c:axId val="1153140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Acres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15312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2655498599587801E-2"/>
          <c:y val="2.3752982581722756E-2"/>
          <c:w val="0.27234077283963842"/>
          <c:h val="7.581934333679987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Population by WDA RFS</a:t>
            </a:r>
            <a:r>
              <a:rPr lang="en-US" baseline="0"/>
              <a:t> Output Class</a:t>
            </a:r>
          </a:p>
          <a:p>
            <a:pPr>
              <a:defRPr/>
            </a:pPr>
            <a:r>
              <a:rPr lang="en-US" baseline="0"/>
              <a:t>O R E G O N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Total Pop</c:v>
          </c:tx>
          <c:spPr>
            <a:solidFill>
              <a:srgbClr val="80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6AD7F"/>
              </a:solidFill>
            </c:spPr>
          </c:dPt>
          <c:dPt>
            <c:idx val="1"/>
            <c:invertIfNegative val="0"/>
            <c:bubble3D val="0"/>
            <c:spPr>
              <a:solidFill>
                <a:srgbClr val="BAD7A8"/>
              </a:solidFill>
            </c:spPr>
          </c:dPt>
          <c:dPt>
            <c:idx val="2"/>
            <c:invertIfNegative val="0"/>
            <c:bubble3D val="0"/>
            <c:spPr>
              <a:solidFill>
                <a:srgbClr val="D7CF9E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FFBE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D37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AA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55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CF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730000"/>
              </a:solidFill>
            </c:spPr>
          </c:dPt>
          <c:val>
            <c:numRef>
              <c:f>'OR WDA RFS Pop'!$C$3:$C$11</c:f>
              <c:numCache>
                <c:formatCode>#,##0</c:formatCode>
                <c:ptCount val="9"/>
                <c:pt idx="0">
                  <c:v>30594</c:v>
                </c:pt>
                <c:pt idx="1">
                  <c:v>89437</c:v>
                </c:pt>
                <c:pt idx="2">
                  <c:v>85571</c:v>
                </c:pt>
                <c:pt idx="3">
                  <c:v>59793</c:v>
                </c:pt>
                <c:pt idx="4">
                  <c:v>272987</c:v>
                </c:pt>
                <c:pt idx="5">
                  <c:v>107977</c:v>
                </c:pt>
                <c:pt idx="6">
                  <c:v>77821</c:v>
                </c:pt>
                <c:pt idx="7">
                  <c:v>17975</c:v>
                </c:pt>
                <c:pt idx="8">
                  <c:v>9517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115671424"/>
        <c:axId val="115673344"/>
        <c:axId val="0"/>
      </c:bar3DChart>
      <c:catAx>
        <c:axId val="115671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 baseline="0"/>
                </a:pPr>
                <a:r>
                  <a:rPr lang="en-US" sz="1200" baseline="0"/>
                  <a:t>WDA  RFV Output Classes</a:t>
                </a:r>
              </a:p>
            </c:rich>
          </c:tx>
          <c:layout>
            <c:manualLayout>
              <c:xMode val="edge"/>
              <c:yMode val="edge"/>
              <c:x val="2.8445747702660517E-2"/>
              <c:y val="0.3578482313476419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15673344"/>
        <c:crosses val="autoZero"/>
        <c:auto val="1"/>
        <c:lblAlgn val="ctr"/>
        <c:lblOffset val="100"/>
        <c:noMultiLvlLbl val="0"/>
      </c:catAx>
      <c:valAx>
        <c:axId val="115673344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minorGridlines/>
        <c:numFmt formatCode="#,##0" sourceLinked="1"/>
        <c:majorTickMark val="none"/>
        <c:minorTickMark val="none"/>
        <c:tickLblPos val="nextTo"/>
        <c:crossAx val="11567142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WDA </a:t>
            </a:r>
            <a:r>
              <a:rPr lang="en-US" baseline="0"/>
              <a:t>- Total Acres per Housing Density Class</a:t>
            </a:r>
          </a:p>
          <a:p>
            <a:pPr>
              <a:defRPr/>
            </a:pPr>
            <a:r>
              <a:rPr lang="en-US" baseline="0"/>
              <a:t>OREGON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1"/>
        <c:ser>
          <c:idx val="0"/>
          <c:order val="0"/>
          <c:tx>
            <c:v>WDA Input Class</c:v>
          </c:tx>
          <c:invertIfNegative val="0"/>
          <c:dPt>
            <c:idx val="0"/>
            <c:invertIfNegative val="0"/>
            <c:bubble3D val="0"/>
            <c:spPr>
              <a:solidFill>
                <a:srgbClr val="E1E1E1"/>
              </a:solidFill>
            </c:spPr>
          </c:dPt>
          <c:dPt>
            <c:idx val="1"/>
            <c:invertIfNegative val="0"/>
            <c:bubble3D val="0"/>
            <c:spPr>
              <a:solidFill>
                <a:srgbClr val="73FFDF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E6A9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BEE8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C5"/>
              </a:solidFill>
            </c:spPr>
          </c:dPt>
          <c:dPt>
            <c:idx val="5"/>
            <c:invertIfNegative val="0"/>
            <c:bubble3D val="0"/>
            <c:spPr>
              <a:solidFill>
                <a:srgbClr val="8116D9"/>
              </a:solidFill>
            </c:spPr>
          </c:dPt>
          <c:dPt>
            <c:idx val="6"/>
            <c:invertIfNegative val="0"/>
            <c:bubble3D val="0"/>
            <c:spPr>
              <a:solidFill>
                <a:srgbClr val="071DAD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9900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rgbClr val="DB9D81"/>
              </a:solidFill>
            </c:spPr>
          </c:dPt>
          <c:dPt>
            <c:idx val="13"/>
            <c:invertIfNegative val="0"/>
            <c:bubble3D val="0"/>
            <c:spPr>
              <a:solidFill>
                <a:srgbClr val="D1815D"/>
              </a:solidFill>
            </c:spPr>
          </c:dPt>
          <c:dPt>
            <c:idx val="14"/>
            <c:invertIfNegative val="0"/>
            <c:bubble3D val="0"/>
            <c:spPr>
              <a:solidFill>
                <a:srgbClr val="BC5F36"/>
              </a:solidFill>
            </c:spPr>
          </c:dPt>
          <c:dPt>
            <c:idx val="15"/>
            <c:invertIfNegative val="0"/>
            <c:bubble3D val="0"/>
            <c:spPr>
              <a:solidFill>
                <a:srgbClr val="AA6648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9"/>
            <c:invertIfNegative val="0"/>
            <c:bubble3D val="0"/>
            <c:spPr>
              <a:solidFill>
                <a:srgbClr val="00FF00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22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23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2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27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009999"/>
              </a:solidFill>
            </c:spPr>
          </c:dPt>
          <c:dPt>
            <c:idx val="29"/>
            <c:invertIfNegative val="0"/>
            <c:bubble3D val="0"/>
            <c:spPr>
              <a:solidFill>
                <a:srgbClr val="0066CC"/>
              </a:solidFill>
            </c:spPr>
          </c:dPt>
          <c:dPt>
            <c:idx val="30"/>
            <c:invertIfNegative val="0"/>
            <c:bubble3D val="0"/>
            <c:spPr>
              <a:solidFill>
                <a:srgbClr val="336699"/>
              </a:solidFill>
            </c:spPr>
          </c:dPt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'OR WDA'!$C$3:$C$9</c:f>
              <c:numCache>
                <c:formatCode>#,##0</c:formatCode>
                <c:ptCount val="7"/>
                <c:pt idx="0">
                  <c:v>880445.895823</c:v>
                </c:pt>
                <c:pt idx="1">
                  <c:v>653908.93404399999</c:v>
                </c:pt>
                <c:pt idx="2">
                  <c:v>621803.34522300004</c:v>
                </c:pt>
                <c:pt idx="3">
                  <c:v>489622.29444899998</c:v>
                </c:pt>
                <c:pt idx="4">
                  <c:v>368255.63841399999</c:v>
                </c:pt>
                <c:pt idx="5">
                  <c:v>202171.60358</c:v>
                </c:pt>
                <c:pt idx="6">
                  <c:v>452.57353512899999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9"/>
        <c:shape val="box"/>
        <c:axId val="115699072"/>
        <c:axId val="116066944"/>
        <c:axId val="0"/>
      </c:bar3DChart>
      <c:catAx>
        <c:axId val="115699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WDA</a:t>
                </a:r>
                <a:r>
                  <a:rPr lang="en-US" sz="1200" baseline="0"/>
                  <a:t> Housing Density Class</a:t>
                </a:r>
                <a:endParaRPr lang="en-US" sz="1200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16066944"/>
        <c:crosses val="autoZero"/>
        <c:auto val="1"/>
        <c:lblAlgn val="ctr"/>
        <c:lblOffset val="100"/>
        <c:noMultiLvlLbl val="0"/>
      </c:catAx>
      <c:valAx>
        <c:axId val="116066944"/>
        <c:scaling>
          <c:orientation val="minMax"/>
        </c:scaling>
        <c:delete val="0"/>
        <c:axPos val="b"/>
        <c:majorGridlines>
          <c:spPr>
            <a:ln w="12700">
              <a:solidFill>
                <a:sysClr val="windowText" lastClr="00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Total Acres</a:t>
                </a:r>
              </a:p>
            </c:rich>
          </c:tx>
          <c:overlay val="0"/>
        </c:title>
        <c:numFmt formatCode="#,##0.0" sourceLinked="0"/>
        <c:majorTickMark val="none"/>
        <c:minorTickMark val="none"/>
        <c:tickLblPos val="nextTo"/>
        <c:crossAx val="115699072"/>
        <c:crosses val="autoZero"/>
        <c:crossBetween val="between"/>
        <c:dispUnits>
          <c:builtInUnit val="millions"/>
          <c:dispUnitsLbl>
            <c:txPr>
              <a:bodyPr/>
              <a:lstStyle/>
              <a:p>
                <a:pPr>
                  <a:defRPr sz="1200" baseline="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Population by WDA Housing Density </a:t>
            </a:r>
            <a:r>
              <a:rPr lang="en-US" baseline="0"/>
              <a:t>Class</a:t>
            </a:r>
          </a:p>
          <a:p>
            <a:pPr>
              <a:defRPr/>
            </a:pPr>
            <a:r>
              <a:rPr lang="en-US" baseline="0"/>
              <a:t>O R E G O N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Total Population</c:v>
          </c:tx>
          <c:spPr>
            <a:solidFill>
              <a:srgbClr val="E1E1E1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73FFDF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E6A9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BEE8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C5"/>
              </a:solidFill>
            </c:spPr>
          </c:dPt>
          <c:dPt>
            <c:idx val="5"/>
            <c:invertIfNegative val="0"/>
            <c:bubble3D val="0"/>
            <c:spPr>
              <a:solidFill>
                <a:srgbClr val="8116D9"/>
              </a:solidFill>
            </c:spPr>
          </c:dPt>
          <c:dPt>
            <c:idx val="6"/>
            <c:invertIfNegative val="0"/>
            <c:bubble3D val="0"/>
            <c:spPr>
              <a:solidFill>
                <a:srgbClr val="071DAD"/>
              </a:solidFill>
            </c:spPr>
          </c:dPt>
          <c:dLbls>
            <c:delete val="1"/>
          </c:dLbls>
          <c:val>
            <c:numRef>
              <c:f>'OR WDA Pop'!$B$3:$B$9</c:f>
              <c:numCache>
                <c:formatCode>#,##0</c:formatCode>
                <c:ptCount val="7"/>
                <c:pt idx="0">
                  <c:v>20154</c:v>
                </c:pt>
                <c:pt idx="1">
                  <c:v>37272</c:v>
                </c:pt>
                <c:pt idx="2">
                  <c:v>74258</c:v>
                </c:pt>
                <c:pt idx="3">
                  <c:v>126994</c:v>
                </c:pt>
                <c:pt idx="4">
                  <c:v>211014</c:v>
                </c:pt>
                <c:pt idx="5">
                  <c:v>397875</c:v>
                </c:pt>
                <c:pt idx="6">
                  <c:v>2657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shape val="box"/>
        <c:axId val="117402624"/>
        <c:axId val="117404800"/>
        <c:axId val="0"/>
      </c:bar3DChart>
      <c:catAx>
        <c:axId val="1174026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 baseline="0"/>
                </a:pPr>
                <a:r>
                  <a:rPr lang="en-US" sz="1200" baseline="0"/>
                  <a:t>WDA  Housing Density Class</a:t>
                </a:r>
              </a:p>
            </c:rich>
          </c:tx>
          <c:overlay val="0"/>
        </c:title>
        <c:majorTickMark val="none"/>
        <c:minorTickMark val="none"/>
        <c:tickLblPos val="nextTo"/>
        <c:crossAx val="117404800"/>
        <c:crosses val="autoZero"/>
        <c:auto val="1"/>
        <c:lblAlgn val="ctr"/>
        <c:lblOffset val="100"/>
        <c:noMultiLvlLbl val="0"/>
      </c:catAx>
      <c:valAx>
        <c:axId val="117404800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minorGridlines/>
        <c:numFmt formatCode="#,##0" sourceLinked="1"/>
        <c:majorTickMark val="none"/>
        <c:minorTickMark val="none"/>
        <c:tickLblPos val="nextTo"/>
        <c:crossAx val="11740262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Riparian</a:t>
            </a:r>
            <a:r>
              <a:rPr lang="en-US" baseline="0"/>
              <a:t> </a:t>
            </a:r>
            <a:r>
              <a:rPr lang="en-US"/>
              <a:t>Assets </a:t>
            </a:r>
            <a:r>
              <a:rPr lang="en-US" baseline="0"/>
              <a:t>- Total Acres per Level of Importance </a:t>
            </a:r>
          </a:p>
          <a:p>
            <a:pPr>
              <a:defRPr/>
            </a:pPr>
            <a:r>
              <a:rPr lang="en-US" baseline="0"/>
              <a:t>OREGON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55FF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AA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66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</c:spPr>
          </c:dPt>
          <c:dPt>
            <c:idx val="8"/>
            <c:invertIfNegative val="0"/>
            <c:bubble3D val="0"/>
            <c:spPr>
              <a:solidFill>
                <a:srgbClr val="808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9900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rgbClr val="DB9D81"/>
              </a:solidFill>
            </c:spPr>
          </c:dPt>
          <c:dPt>
            <c:idx val="13"/>
            <c:invertIfNegative val="0"/>
            <c:bubble3D val="0"/>
            <c:spPr>
              <a:solidFill>
                <a:srgbClr val="D1815D"/>
              </a:solidFill>
            </c:spPr>
          </c:dPt>
          <c:dPt>
            <c:idx val="14"/>
            <c:invertIfNegative val="0"/>
            <c:bubble3D val="0"/>
            <c:spPr>
              <a:solidFill>
                <a:srgbClr val="BC5F36"/>
              </a:solidFill>
            </c:spPr>
          </c:dPt>
          <c:dPt>
            <c:idx val="15"/>
            <c:invertIfNegative val="0"/>
            <c:bubble3D val="0"/>
            <c:spPr>
              <a:solidFill>
                <a:srgbClr val="AA6648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9"/>
            <c:invertIfNegative val="0"/>
            <c:bubble3D val="0"/>
            <c:spPr>
              <a:solidFill>
                <a:srgbClr val="00FF00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22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23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2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27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009999"/>
              </a:solidFill>
            </c:spPr>
          </c:dPt>
          <c:dPt>
            <c:idx val="29"/>
            <c:invertIfNegative val="0"/>
            <c:bubble3D val="0"/>
            <c:spPr>
              <a:solidFill>
                <a:srgbClr val="0066CC"/>
              </a:solidFill>
            </c:spPr>
          </c:dPt>
          <c:dPt>
            <c:idx val="30"/>
            <c:invertIfNegative val="0"/>
            <c:bubble3D val="0"/>
            <c:spPr>
              <a:solidFill>
                <a:srgbClr val="336699"/>
              </a:solidFill>
            </c:spPr>
          </c:dPt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'OR RA'!$C$3:$C$5</c:f>
              <c:numCache>
                <c:formatCode>#,##0</c:formatCode>
                <c:ptCount val="3"/>
                <c:pt idx="0">
                  <c:v>1696069.91772</c:v>
                </c:pt>
                <c:pt idx="1">
                  <c:v>1600222.6268</c:v>
                </c:pt>
                <c:pt idx="2">
                  <c:v>3672398.2766200001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9"/>
        <c:shape val="box"/>
        <c:axId val="117639424"/>
        <c:axId val="117679616"/>
        <c:axId val="0"/>
      </c:bar3DChart>
      <c:catAx>
        <c:axId val="117639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Riparian Assets </a:t>
                </a:r>
                <a:r>
                  <a:rPr lang="en-US" sz="1100" baseline="0"/>
                  <a:t> Level of Importance 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2.3311970190151913E-2"/>
              <c:y val="0.3790003822493064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117679616"/>
        <c:crosses val="autoZero"/>
        <c:auto val="1"/>
        <c:lblAlgn val="ctr"/>
        <c:lblOffset val="100"/>
        <c:noMultiLvlLbl val="0"/>
      </c:catAx>
      <c:valAx>
        <c:axId val="117679616"/>
        <c:scaling>
          <c:orientation val="minMax"/>
        </c:scaling>
        <c:delete val="0"/>
        <c:axPos val="b"/>
        <c:majorGridlines>
          <c:spPr>
            <a:ln w="12700">
              <a:solidFill>
                <a:sysClr val="windowText" lastClr="00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Total Acres</a:t>
                </a:r>
              </a:p>
            </c:rich>
          </c:tx>
          <c:layout>
            <c:manualLayout>
              <c:xMode val="edge"/>
              <c:yMode val="edge"/>
              <c:x val="0.49656233193418053"/>
              <c:y val="0.94703496311326751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crossAx val="117639424"/>
        <c:crosses val="autoZero"/>
        <c:crossBetween val="between"/>
        <c:dispUnits>
          <c:builtInUnit val="millions"/>
          <c:dispUnitsLbl>
            <c:txPr>
              <a:bodyPr/>
              <a:lstStyle/>
              <a:p>
                <a:pPr>
                  <a:defRPr sz="1200" baseline="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Surface</a:t>
            </a:r>
            <a:r>
              <a:rPr lang="en-US" baseline="0"/>
              <a:t> Fuel Models - Total Acres</a:t>
            </a:r>
          </a:p>
          <a:p>
            <a:pPr>
              <a:defRPr/>
            </a:pPr>
            <a:r>
              <a:rPr lang="en-US" baseline="0"/>
              <a:t>OREGON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B2B2B2"/>
              </a:solidFill>
            </c:spPr>
          </c:dPt>
          <c:dPt>
            <c:idx val="1"/>
            <c:invertIfNegative val="0"/>
            <c:bubble3D val="0"/>
            <c:spPr>
              <a:solidFill>
                <a:srgbClr val="E1E1E1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BEBE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70FF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8BEFF"/>
              </a:solidFill>
            </c:spPr>
          </c:dPt>
          <c:dPt>
            <c:idx val="6"/>
            <c:invertIfNegative val="0"/>
            <c:bubble3D val="0"/>
            <c:spPr>
              <a:solidFill>
                <a:srgbClr val="D69DBC"/>
              </a:solidFill>
            </c:spPr>
          </c:dPt>
          <c:dPt>
            <c:idx val="7"/>
            <c:invertIfNegative val="0"/>
            <c:bubble3D val="0"/>
            <c:spPr>
              <a:solidFill>
                <a:srgbClr val="F57AB6"/>
              </a:solidFill>
            </c:spPr>
          </c:dPt>
          <c:dPt>
            <c:idx val="8"/>
            <c:invertIfNegative val="0"/>
            <c:bubble3D val="0"/>
            <c:spPr>
              <a:solidFill>
                <a:srgbClr val="A80084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EBAF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D37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EBBE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5A27A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A77F"/>
              </a:solidFill>
            </c:spPr>
          </c:dPt>
          <c:dPt>
            <c:idx val="14"/>
            <c:invertIfNegative val="0"/>
            <c:bubble3D val="0"/>
            <c:spPr>
              <a:solidFill>
                <a:srgbClr val="CD8966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550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E64C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A838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D3FFBE"/>
              </a:solidFill>
            </c:spPr>
          </c:dPt>
          <c:dPt>
            <c:idx val="19"/>
            <c:invertIfNegative val="0"/>
            <c:bubble3D val="0"/>
            <c:spPr>
              <a:solidFill>
                <a:srgbClr val="B4D79E"/>
              </a:solidFill>
            </c:spPr>
          </c:dPt>
          <c:dPt>
            <c:idx val="20"/>
            <c:invertIfNegative val="0"/>
            <c:bubble3D val="0"/>
            <c:spPr>
              <a:solidFill>
                <a:srgbClr val="A3FF73"/>
              </a:solidFill>
            </c:spPr>
          </c:dPt>
          <c:dPt>
            <c:idx val="21"/>
            <c:invertIfNegative val="0"/>
            <c:bubble3D val="0"/>
            <c:spPr>
              <a:solidFill>
                <a:srgbClr val="5C8944"/>
              </a:solidFill>
            </c:spPr>
          </c:dPt>
          <c:dPt>
            <c:idx val="22"/>
            <c:invertIfNegative val="0"/>
            <c:bubble3D val="0"/>
            <c:spPr>
              <a:solidFill>
                <a:srgbClr val="BEFFE8"/>
              </a:solidFill>
            </c:spPr>
          </c:dPt>
          <c:dPt>
            <c:idx val="23"/>
            <c:invertIfNegative val="0"/>
            <c:bubble3D val="0"/>
            <c:spPr>
              <a:solidFill>
                <a:srgbClr val="73FFDF"/>
              </a:solidFill>
            </c:spPr>
          </c:dPt>
          <c:dPt>
            <c:idx val="24"/>
            <c:invertIfNegative val="0"/>
            <c:bubble3D val="0"/>
            <c:spPr>
              <a:solidFill>
                <a:srgbClr val="7AB6F5"/>
              </a:solidFill>
            </c:spPr>
          </c:dPt>
          <c:dPt>
            <c:idx val="25"/>
            <c:invertIfNegative val="0"/>
            <c:bubble3D val="0"/>
            <c:spPr>
              <a:solidFill>
                <a:srgbClr val="00C5FF"/>
              </a:solidFill>
            </c:spPr>
          </c:dPt>
          <c:dPt>
            <c:idx val="26"/>
            <c:invertIfNegative val="0"/>
            <c:bubble3D val="0"/>
            <c:spPr>
              <a:solidFill>
                <a:srgbClr val="6699CD"/>
              </a:solidFill>
            </c:spPr>
          </c:dPt>
          <c:dPt>
            <c:idx val="27"/>
            <c:invertIfNegative val="0"/>
            <c:bubble3D val="0"/>
            <c:spPr>
              <a:solidFill>
                <a:srgbClr val="00A9E6"/>
              </a:solidFill>
            </c:spPr>
          </c:dPt>
          <c:dPt>
            <c:idx val="28"/>
            <c:invertIfNegative val="0"/>
            <c:bubble3D val="0"/>
            <c:spPr>
              <a:solidFill>
                <a:srgbClr val="0084A8"/>
              </a:solidFill>
            </c:spPr>
          </c:dPt>
          <c:dPt>
            <c:idx val="29"/>
            <c:invertIfNegative val="0"/>
            <c:bubble3D val="0"/>
            <c:spPr>
              <a:solidFill>
                <a:srgbClr val="9EAAD7"/>
              </a:solidFill>
            </c:spPr>
          </c:dPt>
          <c:dPt>
            <c:idx val="30"/>
            <c:invertIfNegative val="0"/>
            <c:bubble3D val="0"/>
            <c:spPr>
              <a:solidFill>
                <a:srgbClr val="7A8EF5"/>
              </a:solidFill>
            </c:spPr>
          </c:dPt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'OR  Fuels'!$B$3:$B$33</c:f>
              <c:strCache>
                <c:ptCount val="31"/>
                <c:pt idx="0">
                  <c:v>Urban</c:v>
                </c:pt>
                <c:pt idx="1">
                  <c:v>Snow/Ice</c:v>
                </c:pt>
                <c:pt idx="2">
                  <c:v>Agric</c:v>
                </c:pt>
                <c:pt idx="3">
                  <c:v>Water</c:v>
                </c:pt>
                <c:pt idx="4">
                  <c:v>Barren</c:v>
                </c:pt>
                <c:pt idx="5">
                  <c:v>GR01</c:v>
                </c:pt>
                <c:pt idx="6">
                  <c:v>GR02</c:v>
                </c:pt>
                <c:pt idx="7">
                  <c:v>GR04</c:v>
                </c:pt>
                <c:pt idx="8">
                  <c:v>GR07</c:v>
                </c:pt>
                <c:pt idx="9">
                  <c:v>GS01</c:v>
                </c:pt>
                <c:pt idx="10">
                  <c:v>GS02</c:v>
                </c:pt>
                <c:pt idx="11">
                  <c:v>SH01</c:v>
                </c:pt>
                <c:pt idx="12">
                  <c:v>SH02</c:v>
                </c:pt>
                <c:pt idx="13">
                  <c:v>SH03</c:v>
                </c:pt>
                <c:pt idx="14">
                  <c:v>SH04</c:v>
                </c:pt>
                <c:pt idx="15">
                  <c:v>SH05</c:v>
                </c:pt>
                <c:pt idx="16">
                  <c:v>SH06</c:v>
                </c:pt>
                <c:pt idx="17">
                  <c:v>SH07</c:v>
                </c:pt>
                <c:pt idx="18">
                  <c:v>TU01</c:v>
                </c:pt>
                <c:pt idx="19">
                  <c:v>TU02</c:v>
                </c:pt>
                <c:pt idx="20">
                  <c:v>TU03</c:v>
                </c:pt>
                <c:pt idx="21">
                  <c:v>TU05</c:v>
                </c:pt>
                <c:pt idx="22">
                  <c:v>TL01</c:v>
                </c:pt>
                <c:pt idx="23">
                  <c:v>TL02</c:v>
                </c:pt>
                <c:pt idx="24">
                  <c:v>TL03</c:v>
                </c:pt>
                <c:pt idx="25">
                  <c:v>TL04</c:v>
                </c:pt>
                <c:pt idx="26">
                  <c:v>TL05</c:v>
                </c:pt>
                <c:pt idx="27">
                  <c:v>TL06</c:v>
                </c:pt>
                <c:pt idx="28">
                  <c:v>TL07</c:v>
                </c:pt>
                <c:pt idx="29">
                  <c:v>TL08</c:v>
                </c:pt>
                <c:pt idx="30">
                  <c:v>TL09</c:v>
                </c:pt>
              </c:strCache>
            </c:strRef>
          </c:cat>
          <c:val>
            <c:numRef>
              <c:f>'OR  Fuels'!$D$3:$D$33</c:f>
              <c:numCache>
                <c:formatCode>#,##0</c:formatCode>
                <c:ptCount val="31"/>
                <c:pt idx="0">
                  <c:v>897413.73387500003</c:v>
                </c:pt>
                <c:pt idx="1">
                  <c:v>8160.1121134799996</c:v>
                </c:pt>
                <c:pt idx="2">
                  <c:v>3911858.1587899998</c:v>
                </c:pt>
                <c:pt idx="3">
                  <c:v>539606.42826399999</c:v>
                </c:pt>
                <c:pt idx="4">
                  <c:v>971654.91959399998</c:v>
                </c:pt>
                <c:pt idx="5">
                  <c:v>2338146.55577</c:v>
                </c:pt>
                <c:pt idx="6">
                  <c:v>9318630.0866400003</c:v>
                </c:pt>
                <c:pt idx="7">
                  <c:v>49.371658377700001</c:v>
                </c:pt>
                <c:pt idx="8">
                  <c:v>349876.92738499999</c:v>
                </c:pt>
                <c:pt idx="9">
                  <c:v>2734697.26951</c:v>
                </c:pt>
                <c:pt idx="10">
                  <c:v>13338093.5525</c:v>
                </c:pt>
                <c:pt idx="11">
                  <c:v>212530.08885999999</c:v>
                </c:pt>
                <c:pt idx="12">
                  <c:v>1845934.2508100001</c:v>
                </c:pt>
                <c:pt idx="13">
                  <c:v>1802.06553078</c:v>
                </c:pt>
                <c:pt idx="14">
                  <c:v>48.704473804999999</c:v>
                </c:pt>
                <c:pt idx="15">
                  <c:v>274161.26376100001</c:v>
                </c:pt>
                <c:pt idx="16">
                  <c:v>14.0108760261</c:v>
                </c:pt>
                <c:pt idx="17">
                  <c:v>11283.8702827</c:v>
                </c:pt>
                <c:pt idx="18">
                  <c:v>2695883.1398100001</c:v>
                </c:pt>
                <c:pt idx="19">
                  <c:v>1005127.34721</c:v>
                </c:pt>
                <c:pt idx="20">
                  <c:v>4634.9312263499996</c:v>
                </c:pt>
                <c:pt idx="21">
                  <c:v>9917627.2840100005</c:v>
                </c:pt>
                <c:pt idx="22">
                  <c:v>29214.900463000002</c:v>
                </c:pt>
                <c:pt idx="23">
                  <c:v>89532.833729599995</c:v>
                </c:pt>
                <c:pt idx="24">
                  <c:v>1092280.55596</c:v>
                </c:pt>
                <c:pt idx="25">
                  <c:v>362457.80447700003</c:v>
                </c:pt>
                <c:pt idx="26">
                  <c:v>2549783.2844799999</c:v>
                </c:pt>
                <c:pt idx="27">
                  <c:v>605265.61882500001</c:v>
                </c:pt>
                <c:pt idx="28">
                  <c:v>269587.93591</c:v>
                </c:pt>
                <c:pt idx="29">
                  <c:v>1521579.35727</c:v>
                </c:pt>
                <c:pt idx="30">
                  <c:v>5187155.6716400003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9"/>
        <c:shape val="box"/>
        <c:axId val="117856512"/>
        <c:axId val="119027200"/>
        <c:axId val="0"/>
      </c:bar3DChart>
      <c:catAx>
        <c:axId val="1178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9027200"/>
        <c:crosses val="autoZero"/>
        <c:auto val="1"/>
        <c:lblAlgn val="ctr"/>
        <c:lblOffset val="100"/>
        <c:noMultiLvlLbl val="0"/>
      </c:catAx>
      <c:valAx>
        <c:axId val="119027200"/>
        <c:scaling>
          <c:orientation val="minMax"/>
        </c:scaling>
        <c:delete val="0"/>
        <c:axPos val="l"/>
        <c:majorGridlines>
          <c:spPr>
            <a:ln w="12700">
              <a:solidFill>
                <a:sysClr val="windowText" lastClr="000000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Acres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17856512"/>
        <c:crosses val="autoZero"/>
        <c:crossBetween val="between"/>
        <c:dispUnits>
          <c:builtInUnit val="millions"/>
          <c:dispUnitsLbl>
            <c:txPr>
              <a:bodyPr/>
              <a:lstStyle/>
              <a:p>
                <a:pPr>
                  <a:defRPr sz="1200" baseline="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B2B2B2"/>
              </a:solidFill>
            </c:spPr>
          </c:dPt>
          <c:dPt>
            <c:idx val="1"/>
            <c:invertIfNegative val="0"/>
            <c:bubble3D val="0"/>
            <c:spPr>
              <a:solidFill>
                <a:srgbClr val="E1E1E1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BEBE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70FF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"/>
            <c:invertIfNegative val="0"/>
            <c:bubble3D val="0"/>
            <c:spPr>
              <a:solidFill>
                <a:srgbClr val="E8BEFF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D37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EFBE"/>
              </a:solidFill>
            </c:spPr>
          </c:dPt>
          <c:dPt>
            <c:idx val="8"/>
            <c:invertIfNegative val="0"/>
            <c:bubble3D val="0"/>
            <c:spPr>
              <a:solidFill>
                <a:srgbClr val="5C8944"/>
              </a:solidFill>
            </c:spPr>
          </c:dPt>
          <c:dPt>
            <c:idx val="9"/>
            <c:invertIfNegative val="0"/>
            <c:bubble3D val="0"/>
            <c:spPr>
              <a:solidFill>
                <a:srgbClr val="7AB6F5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5A27A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55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E64C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A838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D3FFBE"/>
              </a:solidFill>
            </c:spPr>
          </c:dPt>
          <c:dPt>
            <c:idx val="15"/>
            <c:invertIfNegative val="0"/>
            <c:bubble3D val="0"/>
            <c:spPr>
              <a:solidFill>
                <a:srgbClr val="B4D79E"/>
              </a:solidFill>
            </c:spPr>
          </c:dPt>
          <c:dPt>
            <c:idx val="16"/>
            <c:invertIfNegative val="0"/>
            <c:bubble3D val="0"/>
            <c:spPr>
              <a:solidFill>
                <a:srgbClr val="A3FF73"/>
              </a:solidFill>
            </c:spPr>
          </c:dPt>
          <c:dPt>
            <c:idx val="17"/>
            <c:invertIfNegative val="0"/>
            <c:bubble3D val="0"/>
            <c:spPr>
              <a:solidFill>
                <a:srgbClr val="5C8944"/>
              </a:solidFill>
            </c:spPr>
          </c:dPt>
          <c:dPt>
            <c:idx val="18"/>
            <c:invertIfNegative val="0"/>
            <c:bubble3D val="0"/>
            <c:spPr>
              <a:solidFill>
                <a:srgbClr val="BEFFE8"/>
              </a:solidFill>
            </c:spPr>
          </c:dPt>
          <c:dPt>
            <c:idx val="19"/>
            <c:invertIfNegative val="0"/>
            <c:bubble3D val="0"/>
            <c:spPr>
              <a:solidFill>
                <a:srgbClr val="7AB6F5"/>
              </a:solidFill>
            </c:spPr>
          </c:dPt>
          <c:dPt>
            <c:idx val="20"/>
            <c:invertIfNegative val="0"/>
            <c:bubble3D val="0"/>
            <c:spPr>
              <a:solidFill>
                <a:srgbClr val="0CB6F5"/>
              </a:solidFill>
            </c:spPr>
          </c:dPt>
          <c:dPt>
            <c:idx val="21"/>
            <c:invertIfNegative val="0"/>
            <c:bubble3D val="0"/>
            <c:spPr>
              <a:solidFill>
                <a:srgbClr val="00C5FF"/>
              </a:solidFill>
            </c:spPr>
          </c:dPt>
          <c:dPt>
            <c:idx val="22"/>
            <c:invertIfNegative val="0"/>
            <c:bubble3D val="0"/>
            <c:spPr>
              <a:solidFill>
                <a:srgbClr val="6699CD"/>
              </a:solidFill>
            </c:spPr>
          </c:dPt>
          <c:dPt>
            <c:idx val="23"/>
            <c:invertIfNegative val="0"/>
            <c:bubble3D val="0"/>
            <c:spPr>
              <a:solidFill>
                <a:srgbClr val="00A9E6"/>
              </a:solidFill>
            </c:spPr>
          </c:dPt>
          <c:dPt>
            <c:idx val="24"/>
            <c:invertIfNegative val="0"/>
            <c:bubble3D val="0"/>
            <c:spPr>
              <a:solidFill>
                <a:srgbClr val="0084A8"/>
              </a:solidFill>
            </c:spPr>
          </c:dPt>
          <c:dPt>
            <c:idx val="25"/>
            <c:invertIfNegative val="0"/>
            <c:bubble3D val="0"/>
            <c:spPr>
              <a:solidFill>
                <a:srgbClr val="9EAAD7"/>
              </a:solidFill>
            </c:spPr>
          </c:dPt>
          <c:dPt>
            <c:idx val="26"/>
            <c:invertIfNegative val="0"/>
            <c:bubble3D val="0"/>
            <c:spPr>
              <a:solidFill>
                <a:srgbClr val="F57A7A"/>
              </a:solidFill>
            </c:spPr>
          </c:dPt>
          <c:dPt>
            <c:idx val="27"/>
            <c:invertIfNegative val="0"/>
            <c:bubble3D val="0"/>
            <c:spPr>
              <a:solidFill>
                <a:srgbClr val="00A9E6"/>
              </a:solidFill>
            </c:spPr>
          </c:dPt>
          <c:dPt>
            <c:idx val="28"/>
            <c:invertIfNegative val="0"/>
            <c:bubble3D val="0"/>
            <c:spPr>
              <a:solidFill>
                <a:srgbClr val="0084A8"/>
              </a:solidFill>
            </c:spPr>
          </c:dPt>
          <c:dPt>
            <c:idx val="29"/>
            <c:invertIfNegative val="0"/>
            <c:bubble3D val="0"/>
            <c:spPr>
              <a:solidFill>
                <a:srgbClr val="9EAAD7"/>
              </a:solidFill>
            </c:spPr>
          </c:dPt>
          <c:dPt>
            <c:idx val="30"/>
            <c:invertIfNegative val="0"/>
            <c:bubble3D val="0"/>
            <c:spPr>
              <a:solidFill>
                <a:srgbClr val="7A8EF5"/>
              </a:solidFill>
            </c:spPr>
          </c:dPt>
          <c:dLbls>
            <c:dLbl>
              <c:idx val="0"/>
              <c:layout>
                <c:manualLayout>
                  <c:x val="1.0040160642570281E-2"/>
                  <c:y val="-1.34003350083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024096385542169E-3"/>
                  <c:y val="-1.00502512562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0361445783132526E-3"/>
                  <c:y val="-1.5075376884421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0281124497991966E-3"/>
                  <c:y val="-1.34003350083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052129778958354E-2"/>
                  <c:y val="-1.8425460636515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4417670682731E-2"/>
                  <c:y val="-1.6750418760468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0361445783131798E-3"/>
                  <c:y val="-1.5075376884422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055485814712381E-2"/>
                  <c:y val="-1.9777503090234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0042681395932713E-2"/>
                  <c:y val="-2.1425628347754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'OR Fuels Grouped'!$B$3:$B$12</c:f>
              <c:strCache>
                <c:ptCount val="10"/>
                <c:pt idx="0">
                  <c:v>Urban</c:v>
                </c:pt>
                <c:pt idx="1">
                  <c:v>Snow/Ice</c:v>
                </c:pt>
                <c:pt idx="2">
                  <c:v>Agric</c:v>
                </c:pt>
                <c:pt idx="3">
                  <c:v>Water</c:v>
                </c:pt>
                <c:pt idx="4">
                  <c:v>Barren</c:v>
                </c:pt>
                <c:pt idx="5">
                  <c:v>Grass (GR)</c:v>
                </c:pt>
                <c:pt idx="6">
                  <c:v>Grass-Shrub (GS)</c:v>
                </c:pt>
                <c:pt idx="7">
                  <c:v>Shrub (SH)</c:v>
                </c:pt>
                <c:pt idx="8">
                  <c:v>Timber Understory (TU)</c:v>
                </c:pt>
                <c:pt idx="9">
                  <c:v>Timber Litter (TL)</c:v>
                </c:pt>
              </c:strCache>
            </c:strRef>
          </c:cat>
          <c:val>
            <c:numRef>
              <c:f>'OR Fuels Grouped'!$D$3:$D$12</c:f>
              <c:numCache>
                <c:formatCode>#,##0</c:formatCode>
                <c:ptCount val="10"/>
                <c:pt idx="0">
                  <c:v>897413.73387500003</c:v>
                </c:pt>
                <c:pt idx="1">
                  <c:v>8160.1121134799996</c:v>
                </c:pt>
                <c:pt idx="2">
                  <c:v>3911858.1587899998</c:v>
                </c:pt>
                <c:pt idx="3">
                  <c:v>539606.42826399999</c:v>
                </c:pt>
                <c:pt idx="4">
                  <c:v>971654.91959399998</c:v>
                </c:pt>
                <c:pt idx="5">
                  <c:v>12006702.941453379</c:v>
                </c:pt>
                <c:pt idx="6">
                  <c:v>16072790.822009999</c:v>
                </c:pt>
                <c:pt idx="7">
                  <c:v>2345774.2545943107</c:v>
                </c:pt>
                <c:pt idx="8">
                  <c:v>13623272.70225635</c:v>
                </c:pt>
                <c:pt idx="9">
                  <c:v>11706857.9627546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7"/>
        <c:shape val="box"/>
        <c:axId val="119064064"/>
        <c:axId val="114991872"/>
        <c:axId val="0"/>
      </c:bar3DChart>
      <c:catAx>
        <c:axId val="1190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4991872"/>
        <c:crosses val="autoZero"/>
        <c:auto val="1"/>
        <c:lblAlgn val="ctr"/>
        <c:lblOffset val="100"/>
        <c:noMultiLvlLbl val="0"/>
      </c:catAx>
      <c:valAx>
        <c:axId val="114991872"/>
        <c:scaling>
          <c:orientation val="minMax"/>
        </c:scaling>
        <c:delete val="0"/>
        <c:axPos val="l"/>
        <c:majorGridlines>
          <c:spPr>
            <a:ln w="12700">
              <a:solidFill>
                <a:sysClr val="windowText" lastClr="000000"/>
              </a:solidFill>
            </a:ln>
          </c:spPr>
        </c:majorGridlines>
        <c:minorGridlines/>
        <c:numFmt formatCode="#,##0" sourceLinked="1"/>
        <c:majorTickMark val="none"/>
        <c:minorTickMark val="none"/>
        <c:tickLblPos val="nextTo"/>
        <c:crossAx val="119064064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 sz="1200" baseline="0"/>
                  </a:pPr>
                  <a:r>
                    <a:rPr lang="en-US"/>
                    <a:t>Millions of Acres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Fire Report Data Used for WWA - </a:t>
            </a:r>
            <a:r>
              <a:rPr lang="en-US" sz="1800">
                <a:effectLst/>
              </a:rPr>
              <a:t>Number of Fires by Data Source</a:t>
            </a:r>
            <a:endParaRPr lang="en-US" sz="18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O R E G O N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23779245611882208"/>
          <c:y val="1.587301587301587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v>Federal (1999-2008)</c:v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100" b="1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'[1]##  Fire History'!$A$3:$A$13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cat>
          <c:val>
            <c:numRef>
              <c:f>'OR  Fire History'!$B$3:$B$13</c:f>
              <c:numCache>
                <c:formatCode>#,##0</c:formatCode>
                <c:ptCount val="11"/>
                <c:pt idx="0">
                  <c:v>1835</c:v>
                </c:pt>
                <c:pt idx="1">
                  <c:v>1062</c:v>
                </c:pt>
                <c:pt idx="2">
                  <c:v>2178</c:v>
                </c:pt>
                <c:pt idx="3">
                  <c:v>1714</c:v>
                </c:pt>
                <c:pt idx="4">
                  <c:v>1543</c:v>
                </c:pt>
                <c:pt idx="5">
                  <c:v>1402</c:v>
                </c:pt>
                <c:pt idx="6">
                  <c:v>973</c:v>
                </c:pt>
                <c:pt idx="7">
                  <c:v>1933</c:v>
                </c:pt>
                <c:pt idx="8">
                  <c:v>1358</c:v>
                </c:pt>
                <c:pt idx="9">
                  <c:v>1705</c:v>
                </c:pt>
              </c:numCache>
            </c:numRef>
          </c:val>
        </c:ser>
        <c:ser>
          <c:idx val="2"/>
          <c:order val="1"/>
          <c:tx>
            <c:v>State (1999-2008)</c:v>
          </c:tx>
          <c:spPr>
            <a:solidFill>
              <a:srgbClr val="008000"/>
            </a:solidFill>
          </c:spPr>
          <c:invertIfNegative val="0"/>
          <c:dLbls>
            <c:dLbl>
              <c:idx val="0"/>
              <c:layout>
                <c:manualLayout>
                  <c:x val="7.37812850492226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32411014707622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270091789230151E-3"/>
                  <c:y val="-1.406858248253144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3781285049222657E-3"/>
                  <c:y val="-1.406858248253144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32411014707622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21607343138407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3.16205507353803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27009178923019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1620550735381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27009178923003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'OR  Fire History'!$D$3:$D$13</c:f>
              <c:numCache>
                <c:formatCode>#,##0</c:formatCode>
                <c:ptCount val="11"/>
                <c:pt idx="0">
                  <c:v>994</c:v>
                </c:pt>
                <c:pt idx="1">
                  <c:v>768</c:v>
                </c:pt>
                <c:pt idx="2">
                  <c:v>1036</c:v>
                </c:pt>
                <c:pt idx="3">
                  <c:v>968</c:v>
                </c:pt>
                <c:pt idx="4">
                  <c:v>932</c:v>
                </c:pt>
                <c:pt idx="5">
                  <c:v>794</c:v>
                </c:pt>
                <c:pt idx="6">
                  <c:v>689</c:v>
                </c:pt>
                <c:pt idx="7">
                  <c:v>1175</c:v>
                </c:pt>
                <c:pt idx="8">
                  <c:v>1096</c:v>
                </c:pt>
                <c:pt idx="9">
                  <c:v>942</c:v>
                </c:pt>
              </c:numCache>
            </c:numRef>
          </c:val>
        </c:ser>
        <c:ser>
          <c:idx val="0"/>
          <c:order val="2"/>
          <c:tx>
            <c:v>NFIRS (2004-2009)</c:v>
          </c:tx>
          <c:invertIfNegative val="0"/>
          <c:dLbls>
            <c:txPr>
              <a:bodyPr/>
              <a:lstStyle/>
              <a:p>
                <a:pPr>
                  <a:defRPr sz="1100" b="1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'[1]##  Fire History'!$A$3:$A$13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cat>
          <c:val>
            <c:numRef>
              <c:f>'OR  Fire History'!$F$3:$F$13</c:f>
              <c:numCache>
                <c:formatCode>#,##0</c:formatCode>
                <c:ptCount val="11"/>
                <c:pt idx="5">
                  <c:v>4553</c:v>
                </c:pt>
                <c:pt idx="6">
                  <c:v>4245</c:v>
                </c:pt>
                <c:pt idx="7">
                  <c:v>5968</c:v>
                </c:pt>
                <c:pt idx="8">
                  <c:v>5403</c:v>
                </c:pt>
                <c:pt idx="9">
                  <c:v>4790</c:v>
                </c:pt>
                <c:pt idx="10">
                  <c:v>4257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shape val="box"/>
        <c:axId val="119529472"/>
        <c:axId val="119531392"/>
        <c:axId val="0"/>
      </c:bar3DChart>
      <c:catAx>
        <c:axId val="11952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200" baseline="0"/>
                  <a:t>Y E A R </a:t>
                </a:r>
              </a:p>
            </c:rich>
          </c:tx>
          <c:layout>
            <c:manualLayout>
              <c:xMode val="edge"/>
              <c:yMode val="edge"/>
              <c:x val="0.49255216514724259"/>
              <c:y val="0.906943560112539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531392"/>
        <c:crosses val="autoZero"/>
        <c:auto val="1"/>
        <c:lblAlgn val="ctr"/>
        <c:lblOffset val="100"/>
        <c:noMultiLvlLbl val="0"/>
      </c:catAx>
      <c:valAx>
        <c:axId val="119531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aseline="0"/>
                </a:pPr>
                <a:r>
                  <a:rPr lang="en-US" sz="1200" baseline="0"/>
                  <a:t>Number of Fires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19529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>
                <a:effectLst/>
              </a:rPr>
              <a:t>Fire Report Data Used for WWA</a:t>
            </a:r>
            <a:r>
              <a:rPr lang="en-US" sz="1800" b="1" baseline="0">
                <a:effectLst/>
              </a:rPr>
              <a:t> -</a:t>
            </a:r>
            <a:r>
              <a:rPr lang="en-US" sz="1800" b="1">
                <a:effectLst/>
              </a:rPr>
              <a:t> </a:t>
            </a:r>
            <a:r>
              <a:rPr lang="en-US" sz="1800">
                <a:effectLst/>
              </a:rPr>
              <a:t>Acres Burned by Data Source 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O R E G O N</a:t>
            </a:r>
            <a:endParaRPr lang="en-US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v>Federal (1999-2008)</c:v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100" b="1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'[1]##  Fire History'!$A$3:$A$12</c:f>
              <c:numCache>
                <c:formatCode>General</c:formatCode>
                <c:ptCount val="1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</c:numCache>
            </c:numRef>
          </c:cat>
          <c:val>
            <c:numRef>
              <c:f>'OR  Fire History'!$C$3:$C$12</c:f>
              <c:numCache>
                <c:formatCode>#,##0</c:formatCode>
                <c:ptCount val="10"/>
                <c:pt idx="0">
                  <c:v>59021.299800000001</c:v>
                </c:pt>
                <c:pt idx="1">
                  <c:v>264898.2</c:v>
                </c:pt>
                <c:pt idx="2">
                  <c:v>343677.49949999998</c:v>
                </c:pt>
                <c:pt idx="3">
                  <c:v>989257.50219999999</c:v>
                </c:pt>
                <c:pt idx="4">
                  <c:v>161847.20000000001</c:v>
                </c:pt>
                <c:pt idx="5">
                  <c:v>27545.7</c:v>
                </c:pt>
                <c:pt idx="6">
                  <c:v>158044</c:v>
                </c:pt>
                <c:pt idx="7">
                  <c:v>479351.40059999999</c:v>
                </c:pt>
                <c:pt idx="8">
                  <c:v>536274.8014</c:v>
                </c:pt>
                <c:pt idx="9">
                  <c:v>109998.6</c:v>
                </c:pt>
              </c:numCache>
            </c:numRef>
          </c:val>
        </c:ser>
        <c:ser>
          <c:idx val="0"/>
          <c:order val="1"/>
          <c:tx>
            <c:v>State (1999-2008)</c:v>
          </c:tx>
          <c:spPr>
            <a:solidFill>
              <a:srgbClr val="008000"/>
            </a:solidFill>
          </c:spPr>
          <c:invertIfNegative val="0"/>
          <c:dLbls>
            <c:dLbl>
              <c:idx val="0"/>
              <c:layout>
                <c:manualLayout>
                  <c:x val="1.45808019441069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8209801539084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5808019441068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200891049007637E-2"/>
                  <c:y val="-1.425315572209818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0611583637100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9441069258809233E-2"/>
                  <c:y val="-1.425315572209818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106115836371000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94410692588092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9607128392061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78209801539085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'OR  Fire History'!$E$3:$E$12</c:f>
              <c:numCache>
                <c:formatCode>#,##0</c:formatCode>
                <c:ptCount val="10"/>
                <c:pt idx="0">
                  <c:v>9174.99</c:v>
                </c:pt>
                <c:pt idx="1">
                  <c:v>7083.79</c:v>
                </c:pt>
                <c:pt idx="2">
                  <c:v>47938.2</c:v>
                </c:pt>
                <c:pt idx="3">
                  <c:v>55505.61</c:v>
                </c:pt>
                <c:pt idx="4">
                  <c:v>6193.18</c:v>
                </c:pt>
                <c:pt idx="5">
                  <c:v>1278.8699999999999</c:v>
                </c:pt>
                <c:pt idx="6">
                  <c:v>50648.07</c:v>
                </c:pt>
                <c:pt idx="7">
                  <c:v>4002.59</c:v>
                </c:pt>
                <c:pt idx="8">
                  <c:v>22923.72</c:v>
                </c:pt>
                <c:pt idx="9">
                  <c:v>6663.38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shape val="box"/>
        <c:axId val="115855744"/>
        <c:axId val="115857664"/>
        <c:axId val="0"/>
      </c:bar3DChart>
      <c:catAx>
        <c:axId val="11585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200" baseline="0"/>
                  <a:t>Y E A 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857664"/>
        <c:crosses val="autoZero"/>
        <c:auto val="1"/>
        <c:lblAlgn val="ctr"/>
        <c:lblOffset val="100"/>
        <c:noMultiLvlLbl val="0"/>
      </c:catAx>
      <c:valAx>
        <c:axId val="115857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aseline="0"/>
                </a:pPr>
                <a:r>
                  <a:rPr lang="en-US" sz="1200" baseline="0"/>
                  <a:t>Acres Burned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158557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Fire Risk Index - Total Acres</a:t>
            </a:r>
          </a:p>
          <a:p>
            <a:pPr>
              <a:defRPr/>
            </a:pPr>
            <a:r>
              <a:rPr lang="en-US"/>
              <a:t>OREGON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Acres</c:v>
          </c:tx>
          <c:invertIfNegative val="0"/>
          <c:dPt>
            <c:idx val="0"/>
            <c:invertIfNegative val="0"/>
            <c:bubble3D val="0"/>
            <c:spPr>
              <a:solidFill>
                <a:srgbClr val="96AD7F"/>
              </a:solidFill>
            </c:spPr>
          </c:dPt>
          <c:dPt>
            <c:idx val="1"/>
            <c:invertIfNegative val="0"/>
            <c:bubble3D val="0"/>
            <c:spPr>
              <a:solidFill>
                <a:srgbClr val="BAD7A8"/>
              </a:solidFill>
            </c:spPr>
          </c:dPt>
          <c:dPt>
            <c:idx val="2"/>
            <c:invertIfNegative val="0"/>
            <c:bubble3D val="0"/>
            <c:spPr>
              <a:solidFill>
                <a:srgbClr val="D7CF9E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FFBE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D37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AA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55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CF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730000"/>
              </a:solidFill>
            </c:spPr>
          </c:dPt>
          <c:val>
            <c:numRef>
              <c:f>'OR Risk Assessment Outputs'!$I$4:$I$12</c:f>
              <c:numCache>
                <c:formatCode>#,##0</c:formatCode>
                <c:ptCount val="9"/>
                <c:pt idx="0">
                  <c:v>18263292.545299999</c:v>
                </c:pt>
                <c:pt idx="1">
                  <c:v>21009952.656599998</c:v>
                </c:pt>
                <c:pt idx="2">
                  <c:v>4010156.6858299999</c:v>
                </c:pt>
                <c:pt idx="3">
                  <c:v>4730180.7198900003</c:v>
                </c:pt>
                <c:pt idx="4">
                  <c:v>3757393.14329</c:v>
                </c:pt>
                <c:pt idx="5">
                  <c:v>2205173.1121200002</c:v>
                </c:pt>
                <c:pt idx="6">
                  <c:v>955513.94562200003</c:v>
                </c:pt>
                <c:pt idx="7">
                  <c:v>432196.82870000001</c:v>
                </c:pt>
                <c:pt idx="8">
                  <c:v>391316.65077299997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shape val="box"/>
        <c:axId val="67582976"/>
        <c:axId val="67584768"/>
        <c:axId val="0"/>
      </c:bar3DChart>
      <c:catAx>
        <c:axId val="67582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67584768"/>
        <c:crosses val="autoZero"/>
        <c:auto val="1"/>
        <c:lblAlgn val="ctr"/>
        <c:lblOffset val="100"/>
        <c:noMultiLvlLbl val="0"/>
      </c:catAx>
      <c:valAx>
        <c:axId val="67584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Total Acres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67582976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 sz="1200" baseline="0"/>
                </a:pPr>
                <a:endParaRPr lang="en-US"/>
              </a:p>
            </c:txPr>
          </c:dispUnitsLbl>
        </c:dispUnits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Fire Risk Index - Percent Acres by Class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aseline="0"/>
              <a:t>Oregon vs Regional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Regional</c:v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'FRI Region Table'!$A$2:$A$10</c:f>
              <c:strCache>
                <c:ptCount val="9"/>
                <c:pt idx="0">
                  <c:v>FRI 1</c:v>
                </c:pt>
                <c:pt idx="1">
                  <c:v>FRI 2</c:v>
                </c:pt>
                <c:pt idx="2">
                  <c:v>FRI 3</c:v>
                </c:pt>
                <c:pt idx="3">
                  <c:v>FRI 4</c:v>
                </c:pt>
                <c:pt idx="4">
                  <c:v>FRI 5</c:v>
                </c:pt>
                <c:pt idx="5">
                  <c:v>FRI 6</c:v>
                </c:pt>
                <c:pt idx="6">
                  <c:v>FRI 7</c:v>
                </c:pt>
                <c:pt idx="7">
                  <c:v>FRI 8</c:v>
                </c:pt>
                <c:pt idx="8">
                  <c:v>FRI 9</c:v>
                </c:pt>
              </c:strCache>
            </c:strRef>
          </c:cat>
          <c:val>
            <c:numRef>
              <c:f>'FRI Region Table'!$T$2:$T$10</c:f>
              <c:numCache>
                <c:formatCode>0.0%</c:formatCode>
                <c:ptCount val="9"/>
                <c:pt idx="0">
                  <c:v>0.31608131121700789</c:v>
                </c:pt>
                <c:pt idx="1">
                  <c:v>0.31363159384801215</c:v>
                </c:pt>
                <c:pt idx="2">
                  <c:v>6.6240063080741582E-2</c:v>
                </c:pt>
                <c:pt idx="3">
                  <c:v>7.6356510683010012E-2</c:v>
                </c:pt>
                <c:pt idx="4">
                  <c:v>8.1295838732654988E-2</c:v>
                </c:pt>
                <c:pt idx="5">
                  <c:v>7.0761799842122566E-2</c:v>
                </c:pt>
                <c:pt idx="6">
                  <c:v>4.033131140618338E-2</c:v>
                </c:pt>
                <c:pt idx="7">
                  <c:v>2.0148336400739607E-2</c:v>
                </c:pt>
                <c:pt idx="8">
                  <c:v>1.5153234789527559E-2</c:v>
                </c:pt>
              </c:numCache>
            </c:numRef>
          </c:val>
        </c:ser>
        <c:ser>
          <c:idx val="1"/>
          <c:order val="1"/>
          <c:tx>
            <c:v>Oregon</c:v>
          </c:tx>
          <c:spPr>
            <a:solidFill>
              <a:srgbClr val="FFC000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'FRI Region Table'!$A$2:$A$10</c:f>
              <c:strCache>
                <c:ptCount val="9"/>
                <c:pt idx="0">
                  <c:v>FRI 1</c:v>
                </c:pt>
                <c:pt idx="1">
                  <c:v>FRI 2</c:v>
                </c:pt>
                <c:pt idx="2">
                  <c:v>FRI 3</c:v>
                </c:pt>
                <c:pt idx="3">
                  <c:v>FRI 4</c:v>
                </c:pt>
                <c:pt idx="4">
                  <c:v>FRI 5</c:v>
                </c:pt>
                <c:pt idx="5">
                  <c:v>FRI 6</c:v>
                </c:pt>
                <c:pt idx="6">
                  <c:v>FRI 7</c:v>
                </c:pt>
                <c:pt idx="7">
                  <c:v>FRI 8</c:v>
                </c:pt>
                <c:pt idx="8">
                  <c:v>FRI 9</c:v>
                </c:pt>
              </c:strCache>
            </c:strRef>
          </c:cat>
          <c:val>
            <c:numRef>
              <c:f>'FRI Region Table'!$N$14:$N$22</c:f>
              <c:numCache>
                <c:formatCode>0.0%</c:formatCode>
                <c:ptCount val="9"/>
                <c:pt idx="0">
                  <c:v>0.32756227782190339</c:v>
                </c:pt>
                <c:pt idx="1">
                  <c:v>0.3768251497946532</c:v>
                </c:pt>
                <c:pt idx="2">
                  <c:v>7.1924383578428439E-2</c:v>
                </c:pt>
                <c:pt idx="3">
                  <c:v>8.483841384423095E-2</c:v>
                </c:pt>
                <c:pt idx="4">
                  <c:v>6.7390929299066135E-2</c:v>
                </c:pt>
                <c:pt idx="5">
                  <c:v>3.9551002416786704E-2</c:v>
                </c:pt>
                <c:pt idx="6">
                  <c:v>1.7137672396266998E-2</c:v>
                </c:pt>
                <c:pt idx="7">
                  <c:v>7.7516897528319964E-3</c:v>
                </c:pt>
                <c:pt idx="8">
                  <c:v>7.0184810958322536E-3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shape val="box"/>
        <c:axId val="119382400"/>
        <c:axId val="119383936"/>
        <c:axId val="0"/>
      </c:bar3DChart>
      <c:catAx>
        <c:axId val="11938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38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38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Acres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382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Fire Threat Index - Percent Acres by Class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aseline="0"/>
              <a:t>Oregon vs Regional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Regional</c:v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'FTI Region Table'!$A$2:$A$10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'FTI Region Table'!$T$2:$T$10</c:f>
              <c:numCache>
                <c:formatCode>0.0%</c:formatCode>
                <c:ptCount val="9"/>
                <c:pt idx="0">
                  <c:v>0.31827612822583756</c:v>
                </c:pt>
                <c:pt idx="1">
                  <c:v>0.30868092369270672</c:v>
                </c:pt>
                <c:pt idx="2">
                  <c:v>6.7748989137353458E-2</c:v>
                </c:pt>
                <c:pt idx="3">
                  <c:v>7.6720589873876352E-2</c:v>
                </c:pt>
                <c:pt idx="4">
                  <c:v>8.1766411583241327E-2</c:v>
                </c:pt>
                <c:pt idx="5">
                  <c:v>7.1168297778462439E-2</c:v>
                </c:pt>
                <c:pt idx="6">
                  <c:v>4.0329498274870292E-2</c:v>
                </c:pt>
                <c:pt idx="7">
                  <c:v>2.0176972629819045E-2</c:v>
                </c:pt>
                <c:pt idx="8">
                  <c:v>1.5132188803833092E-2</c:v>
                </c:pt>
              </c:numCache>
            </c:numRef>
          </c:val>
        </c:ser>
        <c:ser>
          <c:idx val="1"/>
          <c:order val="1"/>
          <c:tx>
            <c:v>Oregon</c:v>
          </c:tx>
          <c:spPr>
            <a:solidFill>
              <a:srgbClr val="FFC000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numRef>
              <c:f>'FTI Region Table'!$A$2:$A$10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'FTI Region Table'!$N$14:$N$22</c:f>
              <c:numCache>
                <c:formatCode>0.0%</c:formatCode>
                <c:ptCount val="9"/>
                <c:pt idx="0">
                  <c:v>0.33662375118139842</c:v>
                </c:pt>
                <c:pt idx="1">
                  <c:v>0.34832992568317839</c:v>
                </c:pt>
                <c:pt idx="2">
                  <c:v>8.8904332212005874E-2</c:v>
                </c:pt>
                <c:pt idx="3">
                  <c:v>7.9322646628570401E-2</c:v>
                </c:pt>
                <c:pt idx="4">
                  <c:v>7.2762801112816938E-2</c:v>
                </c:pt>
                <c:pt idx="5">
                  <c:v>4.4833876397520817E-2</c:v>
                </c:pt>
                <c:pt idx="6">
                  <c:v>1.5773895144426502E-2</c:v>
                </c:pt>
                <c:pt idx="7">
                  <c:v>6.912699129030273E-3</c:v>
                </c:pt>
                <c:pt idx="8">
                  <c:v>6.536072511052436E-3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shape val="box"/>
        <c:axId val="119633408"/>
        <c:axId val="119634944"/>
        <c:axId val="0"/>
      </c:bar3DChart>
      <c:catAx>
        <c:axId val="11963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63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63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Acres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633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Values Impacted Rating - Percent Acres by Class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aseline="0"/>
              <a:t>Oregon vs Regional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Regional</c:v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'VIR Region Table'!$A$2:$A$10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'VIR Region Table'!$T$2:$T$10</c:f>
              <c:numCache>
                <c:formatCode>0.0%</c:formatCode>
                <c:ptCount val="9"/>
                <c:pt idx="0">
                  <c:v>0.33021768228451315</c:v>
                </c:pt>
                <c:pt idx="1">
                  <c:v>0.30208704645403772</c:v>
                </c:pt>
                <c:pt idx="2">
                  <c:v>6.8033694573725281E-2</c:v>
                </c:pt>
                <c:pt idx="3">
                  <c:v>7.4627652084718457E-2</c:v>
                </c:pt>
                <c:pt idx="4">
                  <c:v>7.9908442640349089E-2</c:v>
                </c:pt>
                <c:pt idx="5">
                  <c:v>7.011487708957051E-2</c:v>
                </c:pt>
                <c:pt idx="6">
                  <c:v>4.0010483966657191E-2</c:v>
                </c:pt>
                <c:pt idx="7">
                  <c:v>1.9998703533735483E-2</c:v>
                </c:pt>
                <c:pt idx="8">
                  <c:v>1.5001417372693233E-2</c:v>
                </c:pt>
              </c:numCache>
            </c:numRef>
          </c:val>
        </c:ser>
        <c:ser>
          <c:idx val="1"/>
          <c:order val="1"/>
          <c:tx>
            <c:v>Oregon</c:v>
          </c:tx>
          <c:spPr>
            <a:solidFill>
              <a:srgbClr val="FFC000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numRef>
              <c:f>'VIR Region Table'!$A$2:$A$10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'VIR Region Table'!$N$14:$N$22</c:f>
              <c:numCache>
                <c:formatCode>0.0%</c:formatCode>
                <c:ptCount val="9"/>
                <c:pt idx="0">
                  <c:v>0.33342042823641882</c:v>
                </c:pt>
                <c:pt idx="1">
                  <c:v>0.26360330655464848</c:v>
                </c:pt>
                <c:pt idx="2">
                  <c:v>7.3579741190059764E-2</c:v>
                </c:pt>
                <c:pt idx="3">
                  <c:v>6.7416828415575669E-2</c:v>
                </c:pt>
                <c:pt idx="4">
                  <c:v>5.9543201808585397E-2</c:v>
                </c:pt>
                <c:pt idx="5">
                  <c:v>9.157128667823658E-2</c:v>
                </c:pt>
                <c:pt idx="6">
                  <c:v>7.041126568570609E-2</c:v>
                </c:pt>
                <c:pt idx="7">
                  <c:v>2.9190155167085403E-2</c:v>
                </c:pt>
                <c:pt idx="8">
                  <c:v>1.1263786263683745E-2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shape val="box"/>
        <c:axId val="119712000"/>
        <c:axId val="119726080"/>
        <c:axId val="0"/>
      </c:bar3DChart>
      <c:catAx>
        <c:axId val="11971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2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72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Acres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120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/>
              <a:t>Fire Effects Index - Percent Acres by Class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aseline="0"/>
              <a:t>Oregon vs Regional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Regional</c:v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'FEI Region Table'!$A$2:$A$10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'FEI Region Table'!$T$2:$T$10</c:f>
              <c:numCache>
                <c:formatCode>0.0%</c:formatCode>
                <c:ptCount val="9"/>
                <c:pt idx="0">
                  <c:v>0.33712596444351978</c:v>
                </c:pt>
                <c:pt idx="1">
                  <c:v>0.30050092306881632</c:v>
                </c:pt>
                <c:pt idx="2">
                  <c:v>6.4314676617857752E-2</c:v>
                </c:pt>
                <c:pt idx="3">
                  <c:v>7.4556573259024747E-2</c:v>
                </c:pt>
                <c:pt idx="4">
                  <c:v>7.9176478867679909E-2</c:v>
                </c:pt>
                <c:pt idx="5">
                  <c:v>6.957198253196073E-2</c:v>
                </c:pt>
                <c:pt idx="6">
                  <c:v>3.970069391942202E-2</c:v>
                </c:pt>
                <c:pt idx="7">
                  <c:v>2.0266485339507288E-2</c:v>
                </c:pt>
                <c:pt idx="8">
                  <c:v>1.4786221952211567E-2</c:v>
                </c:pt>
              </c:numCache>
            </c:numRef>
          </c:val>
        </c:ser>
        <c:ser>
          <c:idx val="1"/>
          <c:order val="1"/>
          <c:tx>
            <c:v>Oregon</c:v>
          </c:tx>
          <c:spPr>
            <a:solidFill>
              <a:srgbClr val="FFC000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numRef>
              <c:f>'FEI Region Table'!$A$2:$A$10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'FEI Region Table'!$N$14:$N$22</c:f>
              <c:numCache>
                <c:formatCode>0.0%</c:formatCode>
                <c:ptCount val="9"/>
                <c:pt idx="0">
                  <c:v>0.37055140092682887</c:v>
                </c:pt>
                <c:pt idx="1">
                  <c:v>0.26372010586616051</c:v>
                </c:pt>
                <c:pt idx="2">
                  <c:v>2.7957847039773786E-2</c:v>
                </c:pt>
                <c:pt idx="3">
                  <c:v>5.2178830093266099E-2</c:v>
                </c:pt>
                <c:pt idx="4">
                  <c:v>6.6122853825554023E-2</c:v>
                </c:pt>
                <c:pt idx="5">
                  <c:v>9.2512242707505229E-2</c:v>
                </c:pt>
                <c:pt idx="6">
                  <c:v>8.2620950071109922E-2</c:v>
                </c:pt>
                <c:pt idx="7">
                  <c:v>3.3051983487878148E-2</c:v>
                </c:pt>
                <c:pt idx="8">
                  <c:v>1.1283785981923259E-2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shape val="box"/>
        <c:axId val="119778304"/>
        <c:axId val="119780096"/>
        <c:axId val="0"/>
      </c:bar3DChart>
      <c:catAx>
        <c:axId val="1197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78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Acres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78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 b="1" i="0" u="none" strike="noStrike" baseline="0">
                <a:effectLst/>
              </a:rPr>
              <a:t>Fire Risk Index </a:t>
            </a:r>
            <a:r>
              <a:rPr lang="en-US" sz="3200" baseline="0"/>
              <a:t>- Total Acres</a:t>
            </a:r>
          </a:p>
          <a:p>
            <a:pPr>
              <a:defRPr sz="3200"/>
            </a:pPr>
            <a:r>
              <a:rPr lang="en-US" sz="2400" baseline="0"/>
              <a:t>(All States)</a:t>
            </a:r>
            <a:endParaRPr lang="en-US" sz="2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96AD7F"/>
            </a:solidFill>
          </c:spPr>
          <c:invertIfNegative val="0"/>
          <c:cat>
            <c:strRef>
              <c:f>'FRI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Table'!$B$2:$R$2</c:f>
              <c:numCache>
                <c:formatCode>#,##0</c:formatCode>
                <c:ptCount val="17"/>
                <c:pt idx="0">
                  <c:v>91704267.723499998</c:v>
                </c:pt>
                <c:pt idx="1">
                  <c:v>32102827.897500001</c:v>
                </c:pt>
                <c:pt idx="2">
                  <c:v>19078969.351799998</c:v>
                </c:pt>
                <c:pt idx="3">
                  <c:v>14744673.781099999</c:v>
                </c:pt>
                <c:pt idx="4">
                  <c:v>865451.53269899997</c:v>
                </c:pt>
                <c:pt idx="5">
                  <c:v>6627636.3057599999</c:v>
                </c:pt>
                <c:pt idx="6">
                  <c:v>25971099.621800002</c:v>
                </c:pt>
                <c:pt idx="7">
                  <c:v>13074579.6928</c:v>
                </c:pt>
                <c:pt idx="8">
                  <c:v>5829328.22248</c:v>
                </c:pt>
                <c:pt idx="9">
                  <c:v>13475312.5154</c:v>
                </c:pt>
                <c:pt idx="10">
                  <c:v>19504466.285</c:v>
                </c:pt>
                <c:pt idx="11">
                  <c:v>11256510.303099999</c:v>
                </c:pt>
                <c:pt idx="12">
                  <c:v>18263292.545299999</c:v>
                </c:pt>
                <c:pt idx="13">
                  <c:v>11989991.624</c:v>
                </c:pt>
                <c:pt idx="14">
                  <c:v>18017955.5812</c:v>
                </c:pt>
                <c:pt idx="15">
                  <c:v>20847506.072500002</c:v>
                </c:pt>
                <c:pt idx="16">
                  <c:v>10793568.7502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'FRI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Table'!$B$3:$R$3</c:f>
              <c:numCache>
                <c:formatCode>#,##0</c:formatCode>
                <c:ptCount val="17"/>
                <c:pt idx="0">
                  <c:v>63208645.703500003</c:v>
                </c:pt>
                <c:pt idx="1">
                  <c:v>17739999.1675</c:v>
                </c:pt>
                <c:pt idx="2">
                  <c:v>19579755.835099999</c:v>
                </c:pt>
                <c:pt idx="3">
                  <c:v>26051802.039999999</c:v>
                </c:pt>
                <c:pt idx="4">
                  <c:v>466179.62179</c:v>
                </c:pt>
                <c:pt idx="5">
                  <c:v>14882747.3969</c:v>
                </c:pt>
                <c:pt idx="6">
                  <c:v>2862704.6697200001</c:v>
                </c:pt>
                <c:pt idx="7">
                  <c:v>35836326.691299997</c:v>
                </c:pt>
                <c:pt idx="8">
                  <c:v>7415814.0815500002</c:v>
                </c:pt>
                <c:pt idx="9">
                  <c:v>10534724.059699999</c:v>
                </c:pt>
                <c:pt idx="10">
                  <c:v>30795603.465100002</c:v>
                </c:pt>
                <c:pt idx="11">
                  <c:v>21600080.4355</c:v>
                </c:pt>
                <c:pt idx="12">
                  <c:v>21009952.656599998</c:v>
                </c:pt>
                <c:pt idx="13">
                  <c:v>12577510.984099999</c:v>
                </c:pt>
                <c:pt idx="14">
                  <c:v>9530019.1065900009</c:v>
                </c:pt>
                <c:pt idx="15">
                  <c:v>6625846.0272700004</c:v>
                </c:pt>
                <c:pt idx="16">
                  <c:v>30839991.029399998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'FRI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Table'!$B$4:$R$4</c:f>
              <c:numCache>
                <c:formatCode>#,##0</c:formatCode>
                <c:ptCount val="17"/>
                <c:pt idx="0">
                  <c:v>15717975.2481</c:v>
                </c:pt>
                <c:pt idx="1">
                  <c:v>3555222.6397699998</c:v>
                </c:pt>
                <c:pt idx="2">
                  <c:v>5942897.70732</c:v>
                </c:pt>
                <c:pt idx="3">
                  <c:v>3673591.6277200002</c:v>
                </c:pt>
                <c:pt idx="4">
                  <c:v>164572.183746</c:v>
                </c:pt>
                <c:pt idx="5">
                  <c:v>3850067.9402200002</c:v>
                </c:pt>
                <c:pt idx="6">
                  <c:v>407613.49667600001</c:v>
                </c:pt>
                <c:pt idx="7">
                  <c:v>7549304.1396599999</c:v>
                </c:pt>
                <c:pt idx="8">
                  <c:v>1239283.2527399999</c:v>
                </c:pt>
                <c:pt idx="9">
                  <c:v>1375736.49973</c:v>
                </c:pt>
                <c:pt idx="10">
                  <c:v>6524758.6753799999</c:v>
                </c:pt>
                <c:pt idx="11">
                  <c:v>5907334.1031999998</c:v>
                </c:pt>
                <c:pt idx="12">
                  <c:v>4010156.6858299999</c:v>
                </c:pt>
                <c:pt idx="13">
                  <c:v>1817260.76205</c:v>
                </c:pt>
                <c:pt idx="14">
                  <c:v>2360023.1599699999</c:v>
                </c:pt>
                <c:pt idx="15">
                  <c:v>1719502.2161699999</c:v>
                </c:pt>
                <c:pt idx="16">
                  <c:v>4210818.1732000001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'FRI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Table'!$B$5:$R$5</c:f>
              <c:numCache>
                <c:formatCode>#,##0</c:formatCode>
                <c:ptCount val="17"/>
                <c:pt idx="0">
                  <c:v>17230184.565499999</c:v>
                </c:pt>
                <c:pt idx="1">
                  <c:v>4222172.7642999999</c:v>
                </c:pt>
                <c:pt idx="2">
                  <c:v>7302499.0164099997</c:v>
                </c:pt>
                <c:pt idx="3">
                  <c:v>4443293.9519400001</c:v>
                </c:pt>
                <c:pt idx="4">
                  <c:v>271101.98223299999</c:v>
                </c:pt>
                <c:pt idx="5">
                  <c:v>5454451.2466700003</c:v>
                </c:pt>
                <c:pt idx="6">
                  <c:v>429651.491239</c:v>
                </c:pt>
                <c:pt idx="7">
                  <c:v>8613457.6806700006</c:v>
                </c:pt>
                <c:pt idx="8">
                  <c:v>1317241.0961800001</c:v>
                </c:pt>
                <c:pt idx="9">
                  <c:v>1436788.9991899999</c:v>
                </c:pt>
                <c:pt idx="10">
                  <c:v>6148852.0114599997</c:v>
                </c:pt>
                <c:pt idx="11">
                  <c:v>7428701.6403099997</c:v>
                </c:pt>
                <c:pt idx="12">
                  <c:v>4730180.7198900003</c:v>
                </c:pt>
                <c:pt idx="13">
                  <c:v>1650002.2709999999</c:v>
                </c:pt>
                <c:pt idx="14">
                  <c:v>3206487.2881700001</c:v>
                </c:pt>
                <c:pt idx="15">
                  <c:v>2128980.9383999999</c:v>
                </c:pt>
                <c:pt idx="16">
                  <c:v>4706739.9917000001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'FRI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Table'!$B$6:$R$6</c:f>
              <c:numCache>
                <c:formatCode>#,##0</c:formatCode>
                <c:ptCount val="17"/>
                <c:pt idx="0">
                  <c:v>31610269.800999999</c:v>
                </c:pt>
                <c:pt idx="1">
                  <c:v>3671357.8939100001</c:v>
                </c:pt>
                <c:pt idx="2">
                  <c:v>8427143.95469</c:v>
                </c:pt>
                <c:pt idx="3">
                  <c:v>3639393.7503300002</c:v>
                </c:pt>
                <c:pt idx="4">
                  <c:v>304363.57733200002</c:v>
                </c:pt>
                <c:pt idx="5">
                  <c:v>5735557.4385200003</c:v>
                </c:pt>
                <c:pt idx="6">
                  <c:v>307753.76431699999</c:v>
                </c:pt>
                <c:pt idx="7">
                  <c:v>5748509.0469899997</c:v>
                </c:pt>
                <c:pt idx="8">
                  <c:v>878702.48462300003</c:v>
                </c:pt>
                <c:pt idx="9">
                  <c:v>1278683.1679</c:v>
                </c:pt>
                <c:pt idx="10">
                  <c:v>5025359.7456499999</c:v>
                </c:pt>
                <c:pt idx="11">
                  <c:v>5264140.8629700001</c:v>
                </c:pt>
                <c:pt idx="12">
                  <c:v>3757393.14329</c:v>
                </c:pt>
                <c:pt idx="13">
                  <c:v>1007223.57476</c:v>
                </c:pt>
                <c:pt idx="14">
                  <c:v>3702497.3974199998</c:v>
                </c:pt>
                <c:pt idx="15">
                  <c:v>1963208.93447</c:v>
                </c:pt>
                <c:pt idx="16">
                  <c:v>3620872.26302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'FRI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Table'!$B$7:$R$7</c:f>
              <c:numCache>
                <c:formatCode>#,##0</c:formatCode>
                <c:ptCount val="17"/>
                <c:pt idx="0">
                  <c:v>35896318.812100001</c:v>
                </c:pt>
                <c:pt idx="1">
                  <c:v>2563381.0043199998</c:v>
                </c:pt>
                <c:pt idx="2">
                  <c:v>7114698.8032999998</c:v>
                </c:pt>
                <c:pt idx="3">
                  <c:v>2184613.0083499998</c:v>
                </c:pt>
                <c:pt idx="4">
                  <c:v>263508.53271699999</c:v>
                </c:pt>
                <c:pt idx="5">
                  <c:v>4288415.7369999997</c:v>
                </c:pt>
                <c:pt idx="6">
                  <c:v>120145.477954</c:v>
                </c:pt>
                <c:pt idx="7">
                  <c:v>3568869.8993000002</c:v>
                </c:pt>
                <c:pt idx="8">
                  <c:v>461040.52175999997</c:v>
                </c:pt>
                <c:pt idx="9">
                  <c:v>621338.499021</c:v>
                </c:pt>
                <c:pt idx="10">
                  <c:v>3251295.6235099998</c:v>
                </c:pt>
                <c:pt idx="11">
                  <c:v>5259456.3380000005</c:v>
                </c:pt>
                <c:pt idx="12">
                  <c:v>2205173.1121200002</c:v>
                </c:pt>
                <c:pt idx="13">
                  <c:v>539148.70411499997</c:v>
                </c:pt>
                <c:pt idx="14">
                  <c:v>3245330.5490299999</c:v>
                </c:pt>
                <c:pt idx="15">
                  <c:v>1132945.3810000001</c:v>
                </c:pt>
                <c:pt idx="16">
                  <c:v>2090622.2758899999</c:v>
                </c:pt>
              </c:numCache>
            </c:numRef>
          </c:val>
        </c:ser>
        <c:ser>
          <c:idx val="6"/>
          <c:order val="6"/>
          <c:spPr>
            <a:solidFill>
              <a:srgbClr val="FF5500"/>
            </a:solidFill>
          </c:spPr>
          <c:invertIfNegative val="0"/>
          <c:cat>
            <c:strRef>
              <c:f>'FRI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Table'!$B$8:$R$8</c:f>
              <c:numCache>
                <c:formatCode>#,##0</c:formatCode>
                <c:ptCount val="17"/>
                <c:pt idx="0">
                  <c:v>21242103.910999998</c:v>
                </c:pt>
                <c:pt idx="1">
                  <c:v>1563481.55892</c:v>
                </c:pt>
                <c:pt idx="2">
                  <c:v>4403987.6650099996</c:v>
                </c:pt>
                <c:pt idx="3">
                  <c:v>745852.03408400004</c:v>
                </c:pt>
                <c:pt idx="4">
                  <c:v>202794.07342100001</c:v>
                </c:pt>
                <c:pt idx="5">
                  <c:v>2713455.2682599998</c:v>
                </c:pt>
                <c:pt idx="6">
                  <c:v>30388.476123500001</c:v>
                </c:pt>
                <c:pt idx="7">
                  <c:v>1843566.5136500001</c:v>
                </c:pt>
                <c:pt idx="8">
                  <c:v>248719.27566399999</c:v>
                </c:pt>
                <c:pt idx="9">
                  <c:v>268875.58746100002</c:v>
                </c:pt>
                <c:pt idx="10">
                  <c:v>1417121.9560499999</c:v>
                </c:pt>
                <c:pt idx="11">
                  <c:v>3300625.6908</c:v>
                </c:pt>
                <c:pt idx="12">
                  <c:v>955513.94562200003</c:v>
                </c:pt>
                <c:pt idx="13">
                  <c:v>312994.27639499999</c:v>
                </c:pt>
                <c:pt idx="14">
                  <c:v>2111164.4427399999</c:v>
                </c:pt>
                <c:pt idx="15">
                  <c:v>599467.96777500003</c:v>
                </c:pt>
                <c:pt idx="16">
                  <c:v>676398.56943599996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'FRI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Table'!$B$9:$R$9</c:f>
              <c:numCache>
                <c:formatCode>#,##0</c:formatCode>
                <c:ptCount val="17"/>
                <c:pt idx="0">
                  <c:v>9125625.44245</c:v>
                </c:pt>
                <c:pt idx="1">
                  <c:v>758178.935436</c:v>
                </c:pt>
                <c:pt idx="2">
                  <c:v>2657301.9047900001</c:v>
                </c:pt>
                <c:pt idx="3">
                  <c:v>278992.10647</c:v>
                </c:pt>
                <c:pt idx="4">
                  <c:v>208681.08730700001</c:v>
                </c:pt>
                <c:pt idx="5">
                  <c:v>1343319.33785</c:v>
                </c:pt>
                <c:pt idx="6">
                  <c:v>1017.67880111</c:v>
                </c:pt>
                <c:pt idx="7">
                  <c:v>788451.98863699997</c:v>
                </c:pt>
                <c:pt idx="8">
                  <c:v>119078.427498</c:v>
                </c:pt>
                <c:pt idx="9">
                  <c:v>121102.220568</c:v>
                </c:pt>
                <c:pt idx="10">
                  <c:v>632545.86473399994</c:v>
                </c:pt>
                <c:pt idx="11">
                  <c:v>2860220.0745399999</c:v>
                </c:pt>
                <c:pt idx="12">
                  <c:v>432196.82870000001</c:v>
                </c:pt>
                <c:pt idx="13">
                  <c:v>126891.158329</c:v>
                </c:pt>
                <c:pt idx="14">
                  <c:v>1273329.2344500001</c:v>
                </c:pt>
                <c:pt idx="15">
                  <c:v>299050.56453500001</c:v>
                </c:pt>
                <c:pt idx="16">
                  <c:v>273963.536677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'FRI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Table'!$B$10:$R$10</c:f>
              <c:numCache>
                <c:formatCode>#,##0</c:formatCode>
                <c:ptCount val="17"/>
                <c:pt idx="0">
                  <c:v>3922926.9370900001</c:v>
                </c:pt>
                <c:pt idx="1">
                  <c:v>894721.36276299995</c:v>
                </c:pt>
                <c:pt idx="2">
                  <c:v>3572565.8791899998</c:v>
                </c:pt>
                <c:pt idx="3">
                  <c:v>106497.106445</c:v>
                </c:pt>
                <c:pt idx="4">
                  <c:v>218268.084195</c:v>
                </c:pt>
                <c:pt idx="5">
                  <c:v>996985.62816299999</c:v>
                </c:pt>
                <c:pt idx="6">
                  <c:v>0</c:v>
                </c:pt>
                <c:pt idx="7">
                  <c:v>506012.984497</c:v>
                </c:pt>
                <c:pt idx="8">
                  <c:v>113552.138047</c:v>
                </c:pt>
                <c:pt idx="9">
                  <c:v>120069.863707</c:v>
                </c:pt>
                <c:pt idx="10">
                  <c:v>564083.613901</c:v>
                </c:pt>
                <c:pt idx="11">
                  <c:v>2837444.8410700001</c:v>
                </c:pt>
                <c:pt idx="12">
                  <c:v>391316.65077299997</c:v>
                </c:pt>
                <c:pt idx="13">
                  <c:v>110745.959919</c:v>
                </c:pt>
                <c:pt idx="14">
                  <c:v>1136447.87738</c:v>
                </c:pt>
                <c:pt idx="15">
                  <c:v>322936.43784700002</c:v>
                </c:pt>
                <c:pt idx="16">
                  <c:v>204766.49328299999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5758976"/>
        <c:axId val="115760512"/>
        <c:axId val="0"/>
      </c:bar3DChart>
      <c:catAx>
        <c:axId val="115758976"/>
        <c:scaling>
          <c:orientation val="minMax"/>
        </c:scaling>
        <c:delete val="0"/>
        <c:axPos val="l"/>
        <c:majorTickMark val="none"/>
        <c:minorTickMark val="none"/>
        <c:tickLblPos val="nextTo"/>
        <c:crossAx val="115760512"/>
        <c:crosses val="autoZero"/>
        <c:auto val="1"/>
        <c:lblAlgn val="ctr"/>
        <c:lblOffset val="100"/>
        <c:noMultiLvlLbl val="0"/>
      </c:catAx>
      <c:valAx>
        <c:axId val="115760512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2800" baseline="0"/>
                </a:pPr>
                <a:r>
                  <a:rPr lang="en-US" sz="2800" baseline="0"/>
                  <a:t>Total Acres</a:t>
                </a:r>
              </a:p>
            </c:rich>
          </c:tx>
          <c:layout>
            <c:manualLayout>
              <c:xMode val="edge"/>
              <c:yMode val="edge"/>
              <c:x val="0.45292602544128968"/>
              <c:y val="0.9037616163013285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15758976"/>
        <c:crosses val="autoZero"/>
        <c:crossBetween val="between"/>
        <c:dispUnits>
          <c:builtInUnit val="millions"/>
          <c:dispUnitsLbl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Fire Risk Index</a:t>
            </a:r>
            <a:r>
              <a:rPr lang="en-US" sz="3200" baseline="0"/>
              <a:t> - Total Acres</a:t>
            </a:r>
          </a:p>
          <a:p>
            <a:pPr>
              <a:defRPr sz="3200"/>
            </a:pPr>
            <a:r>
              <a:rPr lang="en-US" sz="2400" baseline="0"/>
              <a:t>(All States Excluding Alaska)</a:t>
            </a:r>
            <a:endParaRPr lang="en-US" sz="2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96AD7F"/>
            </a:solidFill>
          </c:spPr>
          <c:invertIfNegative val="0"/>
          <c:cat>
            <c:strRef>
              <c:f>'FRI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'FRI Region Table'!$C$2:$R$2</c:f>
              <c:numCache>
                <c:formatCode>#,##0</c:formatCode>
                <c:ptCount val="16"/>
                <c:pt idx="0">
                  <c:v>32102827.897500001</c:v>
                </c:pt>
                <c:pt idx="1">
                  <c:v>19078969.351799998</c:v>
                </c:pt>
                <c:pt idx="2">
                  <c:v>14744673.781099999</c:v>
                </c:pt>
                <c:pt idx="3">
                  <c:v>865451.53269899997</c:v>
                </c:pt>
                <c:pt idx="4">
                  <c:v>6627636.3057599999</c:v>
                </c:pt>
                <c:pt idx="5">
                  <c:v>25971099.621800002</c:v>
                </c:pt>
                <c:pt idx="6">
                  <c:v>13074579.6928</c:v>
                </c:pt>
                <c:pt idx="7">
                  <c:v>5829328.22248</c:v>
                </c:pt>
                <c:pt idx="8">
                  <c:v>13475312.5154</c:v>
                </c:pt>
                <c:pt idx="9">
                  <c:v>19504466.285</c:v>
                </c:pt>
                <c:pt idx="10">
                  <c:v>11256510.303099999</c:v>
                </c:pt>
                <c:pt idx="11">
                  <c:v>18263292.545299999</c:v>
                </c:pt>
                <c:pt idx="12">
                  <c:v>11989991.624</c:v>
                </c:pt>
                <c:pt idx="13">
                  <c:v>18017955.5812</c:v>
                </c:pt>
                <c:pt idx="14">
                  <c:v>20847506.072500002</c:v>
                </c:pt>
                <c:pt idx="15">
                  <c:v>10793568.7502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'FRI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'FRI Region Table'!$C$3:$R$3</c:f>
              <c:numCache>
                <c:formatCode>#,##0</c:formatCode>
                <c:ptCount val="16"/>
                <c:pt idx="0">
                  <c:v>17739999.1675</c:v>
                </c:pt>
                <c:pt idx="1">
                  <c:v>19579755.835099999</c:v>
                </c:pt>
                <c:pt idx="2">
                  <c:v>26051802.039999999</c:v>
                </c:pt>
                <c:pt idx="3">
                  <c:v>466179.62179</c:v>
                </c:pt>
                <c:pt idx="4">
                  <c:v>14882747.3969</c:v>
                </c:pt>
                <c:pt idx="5">
                  <c:v>2862704.6697200001</c:v>
                </c:pt>
                <c:pt idx="6">
                  <c:v>35836326.691299997</c:v>
                </c:pt>
                <c:pt idx="7">
                  <c:v>7415814.0815500002</c:v>
                </c:pt>
                <c:pt idx="8">
                  <c:v>10534724.059699999</c:v>
                </c:pt>
                <c:pt idx="9">
                  <c:v>30795603.465100002</c:v>
                </c:pt>
                <c:pt idx="10">
                  <c:v>21600080.4355</c:v>
                </c:pt>
                <c:pt idx="11">
                  <c:v>21009952.656599998</c:v>
                </c:pt>
                <c:pt idx="12">
                  <c:v>12577510.984099999</c:v>
                </c:pt>
                <c:pt idx="13">
                  <c:v>9530019.1065900009</c:v>
                </c:pt>
                <c:pt idx="14">
                  <c:v>6625846.0272700004</c:v>
                </c:pt>
                <c:pt idx="15">
                  <c:v>30839991.029399998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'FRI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'FRI Region Table'!$C$4:$R$4</c:f>
              <c:numCache>
                <c:formatCode>#,##0</c:formatCode>
                <c:ptCount val="16"/>
                <c:pt idx="0">
                  <c:v>3555222.6397699998</c:v>
                </c:pt>
                <c:pt idx="1">
                  <c:v>5942897.70732</c:v>
                </c:pt>
                <c:pt idx="2">
                  <c:v>3673591.6277200002</c:v>
                </c:pt>
                <c:pt idx="3">
                  <c:v>164572.183746</c:v>
                </c:pt>
                <c:pt idx="4">
                  <c:v>3850067.9402200002</c:v>
                </c:pt>
                <c:pt idx="5">
                  <c:v>407613.49667600001</c:v>
                </c:pt>
                <c:pt idx="6">
                  <c:v>7549304.1396599999</c:v>
                </c:pt>
                <c:pt idx="7">
                  <c:v>1239283.2527399999</c:v>
                </c:pt>
                <c:pt idx="8">
                  <c:v>1375736.49973</c:v>
                </c:pt>
                <c:pt idx="9">
                  <c:v>6524758.6753799999</c:v>
                </c:pt>
                <c:pt idx="10">
                  <c:v>5907334.1031999998</c:v>
                </c:pt>
                <c:pt idx="11">
                  <c:v>4010156.6858299999</c:v>
                </c:pt>
                <c:pt idx="12">
                  <c:v>1817260.76205</c:v>
                </c:pt>
                <c:pt idx="13">
                  <c:v>2360023.1599699999</c:v>
                </c:pt>
                <c:pt idx="14">
                  <c:v>1719502.2161699999</c:v>
                </c:pt>
                <c:pt idx="15">
                  <c:v>4210818.1732000001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'FRI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'FRI Region Table'!$C$5:$R$5</c:f>
              <c:numCache>
                <c:formatCode>#,##0</c:formatCode>
                <c:ptCount val="16"/>
                <c:pt idx="0">
                  <c:v>4222172.7642999999</c:v>
                </c:pt>
                <c:pt idx="1">
                  <c:v>7302499.0164099997</c:v>
                </c:pt>
                <c:pt idx="2">
                  <c:v>4443293.9519400001</c:v>
                </c:pt>
                <c:pt idx="3">
                  <c:v>271101.98223299999</c:v>
                </c:pt>
                <c:pt idx="4">
                  <c:v>5454451.2466700003</c:v>
                </c:pt>
                <c:pt idx="5">
                  <c:v>429651.491239</c:v>
                </c:pt>
                <c:pt idx="6">
                  <c:v>8613457.6806700006</c:v>
                </c:pt>
                <c:pt idx="7">
                  <c:v>1317241.0961800001</c:v>
                </c:pt>
                <c:pt idx="8">
                  <c:v>1436788.9991899999</c:v>
                </c:pt>
                <c:pt idx="9">
                  <c:v>6148852.0114599997</c:v>
                </c:pt>
                <c:pt idx="10">
                  <c:v>7428701.6403099997</c:v>
                </c:pt>
                <c:pt idx="11">
                  <c:v>4730180.7198900003</c:v>
                </c:pt>
                <c:pt idx="12">
                  <c:v>1650002.2709999999</c:v>
                </c:pt>
                <c:pt idx="13">
                  <c:v>3206487.2881700001</c:v>
                </c:pt>
                <c:pt idx="14">
                  <c:v>2128980.9383999999</c:v>
                </c:pt>
                <c:pt idx="15">
                  <c:v>4706739.9917000001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'FRI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'FRI Region Table'!$C$6:$R$6</c:f>
              <c:numCache>
                <c:formatCode>#,##0</c:formatCode>
                <c:ptCount val="16"/>
                <c:pt idx="0">
                  <c:v>3671357.8939100001</c:v>
                </c:pt>
                <c:pt idx="1">
                  <c:v>8427143.95469</c:v>
                </c:pt>
                <c:pt idx="2">
                  <c:v>3639393.7503300002</c:v>
                </c:pt>
                <c:pt idx="3">
                  <c:v>304363.57733200002</c:v>
                </c:pt>
                <c:pt idx="4">
                  <c:v>5735557.4385200003</c:v>
                </c:pt>
                <c:pt idx="5">
                  <c:v>307753.76431699999</c:v>
                </c:pt>
                <c:pt idx="6">
                  <c:v>5748509.0469899997</c:v>
                </c:pt>
                <c:pt idx="7">
                  <c:v>878702.48462300003</c:v>
                </c:pt>
                <c:pt idx="8">
                  <c:v>1278683.1679</c:v>
                </c:pt>
                <c:pt idx="9">
                  <c:v>5025359.7456499999</c:v>
                </c:pt>
                <c:pt idx="10">
                  <c:v>5264140.8629700001</c:v>
                </c:pt>
                <c:pt idx="11">
                  <c:v>3757393.14329</c:v>
                </c:pt>
                <c:pt idx="12">
                  <c:v>1007223.57476</c:v>
                </c:pt>
                <c:pt idx="13">
                  <c:v>3702497.3974199998</c:v>
                </c:pt>
                <c:pt idx="14">
                  <c:v>1963208.93447</c:v>
                </c:pt>
                <c:pt idx="15">
                  <c:v>3620872.26302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'FRI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'FRI Region Table'!$C$7:$R$7</c:f>
              <c:numCache>
                <c:formatCode>#,##0</c:formatCode>
                <c:ptCount val="16"/>
                <c:pt idx="0">
                  <c:v>2563381.0043199998</c:v>
                </c:pt>
                <c:pt idx="1">
                  <c:v>7114698.8032999998</c:v>
                </c:pt>
                <c:pt idx="2">
                  <c:v>2184613.0083499998</c:v>
                </c:pt>
                <c:pt idx="3">
                  <c:v>263508.53271699999</c:v>
                </c:pt>
                <c:pt idx="4">
                  <c:v>4288415.7369999997</c:v>
                </c:pt>
                <c:pt idx="5">
                  <c:v>120145.477954</c:v>
                </c:pt>
                <c:pt idx="6">
                  <c:v>3568869.8993000002</c:v>
                </c:pt>
                <c:pt idx="7">
                  <c:v>461040.52175999997</c:v>
                </c:pt>
                <c:pt idx="8">
                  <c:v>621338.499021</c:v>
                </c:pt>
                <c:pt idx="9">
                  <c:v>3251295.6235099998</c:v>
                </c:pt>
                <c:pt idx="10">
                  <c:v>5259456.3380000005</c:v>
                </c:pt>
                <c:pt idx="11">
                  <c:v>2205173.1121200002</c:v>
                </c:pt>
                <c:pt idx="12">
                  <c:v>539148.70411499997</c:v>
                </c:pt>
                <c:pt idx="13">
                  <c:v>3245330.5490299999</c:v>
                </c:pt>
                <c:pt idx="14">
                  <c:v>1132945.3810000001</c:v>
                </c:pt>
                <c:pt idx="15">
                  <c:v>2090622.2758899999</c:v>
                </c:pt>
              </c:numCache>
            </c:numRef>
          </c:val>
        </c:ser>
        <c:ser>
          <c:idx val="6"/>
          <c:order val="6"/>
          <c:spPr>
            <a:solidFill>
              <a:srgbClr val="FF330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5500"/>
              </a:solidFill>
            </c:spPr>
          </c:dPt>
          <c:cat>
            <c:strRef>
              <c:f>'FRI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'FRI Region Table'!$C$8:$R$8</c:f>
              <c:numCache>
                <c:formatCode>#,##0</c:formatCode>
                <c:ptCount val="16"/>
                <c:pt idx="0">
                  <c:v>1563481.55892</c:v>
                </c:pt>
                <c:pt idx="1">
                  <c:v>4403987.6650099996</c:v>
                </c:pt>
                <c:pt idx="2">
                  <c:v>745852.03408400004</c:v>
                </c:pt>
                <c:pt idx="3">
                  <c:v>202794.07342100001</c:v>
                </c:pt>
                <c:pt idx="4">
                  <c:v>2713455.2682599998</c:v>
                </c:pt>
                <c:pt idx="5">
                  <c:v>30388.476123500001</c:v>
                </c:pt>
                <c:pt idx="6">
                  <c:v>1843566.5136500001</c:v>
                </c:pt>
                <c:pt idx="7">
                  <c:v>248719.27566399999</c:v>
                </c:pt>
                <c:pt idx="8">
                  <c:v>268875.58746100002</c:v>
                </c:pt>
                <c:pt idx="9">
                  <c:v>1417121.9560499999</c:v>
                </c:pt>
                <c:pt idx="10">
                  <c:v>3300625.6908</c:v>
                </c:pt>
                <c:pt idx="11">
                  <c:v>955513.94562200003</c:v>
                </c:pt>
                <c:pt idx="12">
                  <c:v>312994.27639499999</c:v>
                </c:pt>
                <c:pt idx="13">
                  <c:v>2111164.4427399999</c:v>
                </c:pt>
                <c:pt idx="14">
                  <c:v>599467.96777500003</c:v>
                </c:pt>
                <c:pt idx="15">
                  <c:v>676398.56943599996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'FRI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'FRI Region Table'!$C$9:$R$9</c:f>
              <c:numCache>
                <c:formatCode>#,##0</c:formatCode>
                <c:ptCount val="16"/>
                <c:pt idx="0">
                  <c:v>758178.935436</c:v>
                </c:pt>
                <c:pt idx="1">
                  <c:v>2657301.9047900001</c:v>
                </c:pt>
                <c:pt idx="2">
                  <c:v>278992.10647</c:v>
                </c:pt>
                <c:pt idx="3">
                  <c:v>208681.08730700001</c:v>
                </c:pt>
                <c:pt idx="4">
                  <c:v>1343319.33785</c:v>
                </c:pt>
                <c:pt idx="5">
                  <c:v>1017.67880111</c:v>
                </c:pt>
                <c:pt idx="6">
                  <c:v>788451.98863699997</c:v>
                </c:pt>
                <c:pt idx="7">
                  <c:v>119078.427498</c:v>
                </c:pt>
                <c:pt idx="8">
                  <c:v>121102.220568</c:v>
                </c:pt>
                <c:pt idx="9">
                  <c:v>632545.86473399994</c:v>
                </c:pt>
                <c:pt idx="10">
                  <c:v>2860220.0745399999</c:v>
                </c:pt>
                <c:pt idx="11">
                  <c:v>432196.82870000001</c:v>
                </c:pt>
                <c:pt idx="12">
                  <c:v>126891.158329</c:v>
                </c:pt>
                <c:pt idx="13">
                  <c:v>1273329.2344500001</c:v>
                </c:pt>
                <c:pt idx="14">
                  <c:v>299050.56453500001</c:v>
                </c:pt>
                <c:pt idx="15">
                  <c:v>273963.536677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'FRI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'FRI Region Table'!$C$10:$R$10</c:f>
              <c:numCache>
                <c:formatCode>#,##0</c:formatCode>
                <c:ptCount val="16"/>
                <c:pt idx="0">
                  <c:v>894721.36276299995</c:v>
                </c:pt>
                <c:pt idx="1">
                  <c:v>3572565.8791899998</c:v>
                </c:pt>
                <c:pt idx="2">
                  <c:v>106497.106445</c:v>
                </c:pt>
                <c:pt idx="3">
                  <c:v>218268.084195</c:v>
                </c:pt>
                <c:pt idx="4">
                  <c:v>996985.62816299999</c:v>
                </c:pt>
                <c:pt idx="5">
                  <c:v>0</c:v>
                </c:pt>
                <c:pt idx="6">
                  <c:v>506012.984497</c:v>
                </c:pt>
                <c:pt idx="7">
                  <c:v>113552.138047</c:v>
                </c:pt>
                <c:pt idx="8">
                  <c:v>120069.863707</c:v>
                </c:pt>
                <c:pt idx="9">
                  <c:v>564083.613901</c:v>
                </c:pt>
                <c:pt idx="10">
                  <c:v>2837444.8410700001</c:v>
                </c:pt>
                <c:pt idx="11">
                  <c:v>391316.65077299997</c:v>
                </c:pt>
                <c:pt idx="12">
                  <c:v>110745.959919</c:v>
                </c:pt>
                <c:pt idx="13">
                  <c:v>1136447.87738</c:v>
                </c:pt>
                <c:pt idx="14">
                  <c:v>322936.43784700002</c:v>
                </c:pt>
                <c:pt idx="15">
                  <c:v>204766.49328299999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9249920"/>
        <c:axId val="119259904"/>
        <c:axId val="0"/>
      </c:bar3DChart>
      <c:catAx>
        <c:axId val="119249920"/>
        <c:scaling>
          <c:orientation val="minMax"/>
        </c:scaling>
        <c:delete val="0"/>
        <c:axPos val="l"/>
        <c:majorTickMark val="none"/>
        <c:minorTickMark val="none"/>
        <c:tickLblPos val="nextTo"/>
        <c:crossAx val="119259904"/>
        <c:crosses val="autoZero"/>
        <c:auto val="1"/>
        <c:lblAlgn val="ctr"/>
        <c:lblOffset val="100"/>
        <c:noMultiLvlLbl val="0"/>
      </c:catAx>
      <c:valAx>
        <c:axId val="119259904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1924992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 sz="1800"/>
                  </a:pPr>
                  <a:r>
                    <a:rPr lang="en-US"/>
                    <a:t>Acres in Millions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 b="1" i="0" u="none" strike="noStrike" baseline="0">
                <a:effectLst/>
              </a:rPr>
              <a:t>Fire Risk Index </a:t>
            </a:r>
            <a:r>
              <a:rPr lang="en-US" sz="3200" baseline="0"/>
              <a:t>- Total Acres</a:t>
            </a:r>
          </a:p>
          <a:p>
            <a:pPr>
              <a:defRPr sz="3200"/>
            </a:pPr>
            <a:r>
              <a:rPr lang="en-US" sz="2400" baseline="0"/>
              <a:t>(By Western State Fire Managers Sections)</a:t>
            </a:r>
            <a:endParaRPr lang="en-US" sz="2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A7A7C5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6AD7F"/>
              </a:solidFill>
            </c:spPr>
          </c:dPt>
          <c:dPt>
            <c:idx val="1"/>
            <c:invertIfNegative val="0"/>
            <c:bubble3D val="0"/>
            <c:spPr>
              <a:solidFill>
                <a:srgbClr val="96AD7F"/>
              </a:solidFill>
            </c:spPr>
          </c:dPt>
          <c:dPt>
            <c:idx val="2"/>
            <c:invertIfNegative val="0"/>
            <c:bubble3D val="0"/>
            <c:spPr>
              <a:solidFill>
                <a:srgbClr val="96AD7F"/>
              </a:solidFill>
            </c:spPr>
          </c:dPt>
          <c:cat>
            <c:strRef>
              <c:f>'FRI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'FRI Region Table'!$B$26:$D$26</c:f>
              <c:numCache>
                <c:formatCode>#,##0</c:formatCode>
                <c:ptCount val="3"/>
                <c:pt idx="0">
                  <c:v>162015997.52889898</c:v>
                </c:pt>
                <c:pt idx="1">
                  <c:v>89327465.762260005</c:v>
                </c:pt>
                <c:pt idx="2">
                  <c:v>82803974.514980003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'FRI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'FRI Region Table'!$B$27:$D$27</c:f>
              <c:numCache>
                <c:formatCode>#,##0</c:formatCode>
                <c:ptCount val="3"/>
                <c:pt idx="0">
                  <c:v>132490460.27976</c:v>
                </c:pt>
                <c:pt idx="1">
                  <c:v>108784695.82739002</c:v>
                </c:pt>
                <c:pt idx="2">
                  <c:v>90282546.864470005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'FRI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'FRI Region Table'!$B$28:$D$28</c:f>
              <c:numCache>
                <c:formatCode>#,##0</c:formatCode>
                <c:ptCount val="3"/>
                <c:pt idx="0">
                  <c:v>33462438.144366004</c:v>
                </c:pt>
                <c:pt idx="1">
                  <c:v>23839376.555</c:v>
                </c:pt>
                <c:pt idx="2">
                  <c:v>12724303.812116001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'FRI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'FRI Region Table'!$B$29:$D$29</c:f>
              <c:numCache>
                <c:formatCode>#,##0</c:formatCode>
                <c:ptCount val="3"/>
                <c:pt idx="0">
                  <c:v>39091648.862742998</c:v>
                </c:pt>
                <c:pt idx="1">
                  <c:v>27645420.991269998</c:v>
                </c:pt>
                <c:pt idx="2">
                  <c:v>13983717.801248999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'FRI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'FRI Region Table'!$B$30:$D$30</c:f>
              <c:numCache>
                <c:formatCode>#,##0</c:formatCode>
                <c:ptCount val="3"/>
                <c:pt idx="0">
                  <c:v>51326520.273751996</c:v>
                </c:pt>
                <c:pt idx="1">
                  <c:v>23883281.522489998</c:v>
                </c:pt>
                <c:pt idx="2">
                  <c:v>10732629.00495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'FRI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'FRI Region Table'!$B$31:$D$31</c:f>
              <c:numCache>
                <c:formatCode>#,##0</c:formatCode>
                <c:ptCount val="3"/>
                <c:pt idx="0">
                  <c:v>51872100.979236998</c:v>
                </c:pt>
                <c:pt idx="1">
                  <c:v>16917292.813159999</c:v>
                </c:pt>
                <c:pt idx="2">
                  <c:v>6016908.48709</c:v>
                </c:pt>
              </c:numCache>
            </c:numRef>
          </c:val>
        </c:ser>
        <c:ser>
          <c:idx val="6"/>
          <c:order val="6"/>
          <c:spPr>
            <a:solidFill>
              <a:srgbClr val="FF5500"/>
            </a:solidFill>
          </c:spPr>
          <c:invertIfNegative val="0"/>
          <c:cat>
            <c:strRef>
              <c:f>'FRI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'FRI Region Table'!$B$32:$D$32</c:f>
              <c:numCache>
                <c:formatCode>#,##0</c:formatCode>
                <c:ptCount val="3"/>
                <c:pt idx="0">
                  <c:v>30704493.253627997</c:v>
                </c:pt>
                <c:pt idx="1">
                  <c:v>9648789.7396200001</c:v>
                </c:pt>
                <c:pt idx="2">
                  <c:v>2283228.2191635002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'FRI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'FRI Region Table'!$B$33:$D$33</c:f>
              <c:numCache>
                <c:formatCode>#,##0</c:formatCode>
                <c:ptCount val="3"/>
                <c:pt idx="0">
                  <c:v>15583075.902322</c:v>
                </c:pt>
                <c:pt idx="1">
                  <c:v>4795825.3611070001</c:v>
                </c:pt>
                <c:pt idx="2">
                  <c:v>921045.12834310997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'FRI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'FRI Region Table'!$B$34:$D$34</c:f>
              <c:numCache>
                <c:formatCode>#,##0</c:formatCode>
                <c:ptCount val="3"/>
                <c:pt idx="0">
                  <c:v>11265458.830164999</c:v>
                </c:pt>
                <c:pt idx="1">
                  <c:v>4098251.4667039998</c:v>
                </c:pt>
                <c:pt idx="2">
                  <c:v>655631.56140100001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29606400"/>
        <c:axId val="129607936"/>
        <c:axId val="0"/>
      </c:bar3DChart>
      <c:catAx>
        <c:axId val="129606400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129607936"/>
        <c:crosses val="autoZero"/>
        <c:auto val="1"/>
        <c:lblAlgn val="ctr"/>
        <c:lblOffset val="100"/>
        <c:noMultiLvlLbl val="0"/>
      </c:catAx>
      <c:valAx>
        <c:axId val="129607936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2960640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 sz="1800"/>
                  </a:pPr>
                  <a:r>
                    <a:rPr lang="en-US"/>
                    <a:t>Acres in Millions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Fire Risk Index -</a:t>
            </a:r>
            <a:r>
              <a:rPr lang="en-US" baseline="0"/>
              <a:t> Percent Acres</a:t>
            </a:r>
          </a:p>
          <a:p>
            <a:pPr>
              <a:defRPr/>
            </a:pPr>
            <a:r>
              <a:rPr lang="en-US" baseline="0"/>
              <a:t>(All States)</a:t>
            </a:r>
            <a:endParaRPr lang="en-US"/>
          </a:p>
        </c:rich>
      </c:tx>
      <c:layout>
        <c:manualLayout>
          <c:xMode val="edge"/>
          <c:yMode val="edge"/>
          <c:x val="0.36991125570966643"/>
          <c:y val="9.3026123412425915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1</c:v>
          </c:tx>
          <c:spPr>
            <a:solidFill>
              <a:srgbClr val="96AD7F"/>
            </a:solidFill>
          </c:spPr>
          <c:invertIfNegative val="0"/>
          <c:cat>
            <c:strRef>
              <c:f>'FRI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Table'!$B$14:$R$14</c:f>
              <c:numCache>
                <c:formatCode>0.0%</c:formatCode>
                <c:ptCount val="17"/>
                <c:pt idx="0">
                  <c:v>0.31659462884071016</c:v>
                </c:pt>
                <c:pt idx="1">
                  <c:v>0.47863702073305364</c:v>
                </c:pt>
                <c:pt idx="2">
                  <c:v>0.24435211714194202</c:v>
                </c:pt>
                <c:pt idx="3">
                  <c:v>0.26391649167755149</c:v>
                </c:pt>
                <c:pt idx="4">
                  <c:v>0.29189702775793996</c:v>
                </c:pt>
                <c:pt idx="5">
                  <c:v>0.14441611640111598</c:v>
                </c:pt>
                <c:pt idx="6">
                  <c:v>0.86195740678735799</c:v>
                </c:pt>
                <c:pt idx="7">
                  <c:v>0.16864097861825089</c:v>
                </c:pt>
                <c:pt idx="8">
                  <c:v>0.33078407625665629</c:v>
                </c:pt>
                <c:pt idx="9">
                  <c:v>0.46096816688066983</c:v>
                </c:pt>
                <c:pt idx="10">
                  <c:v>0.26405885476413715</c:v>
                </c:pt>
                <c:pt idx="11">
                  <c:v>0.17129412618819737</c:v>
                </c:pt>
                <c:pt idx="12">
                  <c:v>0.32756227782190339</c:v>
                </c:pt>
                <c:pt idx="13">
                  <c:v>0.39791860540241597</c:v>
                </c:pt>
                <c:pt idx="14">
                  <c:v>0.40414177313710437</c:v>
                </c:pt>
                <c:pt idx="15">
                  <c:v>0.58495597621116291</c:v>
                </c:pt>
                <c:pt idx="16">
                  <c:v>0.18798316594576345</c:v>
                </c:pt>
              </c:numCache>
            </c:numRef>
          </c:val>
        </c:ser>
        <c:ser>
          <c:idx val="1"/>
          <c:order val="1"/>
          <c:tx>
            <c:v>2</c:v>
          </c:tx>
          <c:spPr>
            <a:solidFill>
              <a:srgbClr val="BAD7A8"/>
            </a:solidFill>
          </c:spPr>
          <c:invertIfNegative val="0"/>
          <c:cat>
            <c:strRef>
              <c:f>'FRI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Table'!$B$15:$R$15</c:f>
              <c:numCache>
                <c:formatCode>0.0%</c:formatCode>
                <c:ptCount val="17"/>
                <c:pt idx="0">
                  <c:v>0.2182179545488635</c:v>
                </c:pt>
                <c:pt idx="1">
                  <c:v>0.26449446685661882</c:v>
                </c:pt>
                <c:pt idx="2">
                  <c:v>0.25076589323089404</c:v>
                </c:pt>
                <c:pt idx="3">
                  <c:v>0.46630398870458734</c:v>
                </c:pt>
                <c:pt idx="4">
                  <c:v>0.15723173495048665</c:v>
                </c:pt>
                <c:pt idx="5">
                  <c:v>0.32429488904983783</c:v>
                </c:pt>
                <c:pt idx="6">
                  <c:v>9.5010589826496225E-2</c:v>
                </c:pt>
                <c:pt idx="7">
                  <c:v>0.46223078257974426</c:v>
                </c:pt>
                <c:pt idx="8">
                  <c:v>0.42080890233575058</c:v>
                </c:pt>
                <c:pt idx="9">
                  <c:v>0.36037549651214501</c:v>
                </c:pt>
                <c:pt idx="10">
                  <c:v>0.41692254809446588</c:v>
                </c:pt>
                <c:pt idx="11">
                  <c:v>0.32869573288399989</c:v>
                </c:pt>
                <c:pt idx="12">
                  <c:v>0.3768251497946532</c:v>
                </c:pt>
                <c:pt idx="13">
                  <c:v>0.41741694132701757</c:v>
                </c:pt>
                <c:pt idx="14">
                  <c:v>0.21375781521996939</c:v>
                </c:pt>
                <c:pt idx="15">
                  <c:v>0.18591327987279946</c:v>
                </c:pt>
                <c:pt idx="16">
                  <c:v>0.53711606287198876</c:v>
                </c:pt>
              </c:numCache>
            </c:numRef>
          </c:val>
        </c:ser>
        <c:ser>
          <c:idx val="2"/>
          <c:order val="2"/>
          <c:tx>
            <c:v>3</c:v>
          </c:tx>
          <c:spPr>
            <a:solidFill>
              <a:srgbClr val="D7CF9E"/>
            </a:solidFill>
          </c:spPr>
          <c:invertIfNegative val="0"/>
          <c:cat>
            <c:strRef>
              <c:f>'FRI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Table'!$B$16:$R$16</c:f>
              <c:numCache>
                <c:formatCode>0.0%</c:formatCode>
                <c:ptCount val="17"/>
                <c:pt idx="0">
                  <c:v>5.4263849037033296E-2</c:v>
                </c:pt>
                <c:pt idx="1">
                  <c:v>5.3006581780751211E-2</c:v>
                </c:pt>
                <c:pt idx="2">
                  <c:v>7.6113107053376122E-2</c:v>
                </c:pt>
                <c:pt idx="3">
                  <c:v>6.5754009117966319E-2</c:v>
                </c:pt>
                <c:pt idx="4">
                  <c:v>5.5506437359096342E-2</c:v>
                </c:pt>
                <c:pt idx="5">
                  <c:v>8.3892934698874932E-2</c:v>
                </c:pt>
                <c:pt idx="6">
                  <c:v>1.3528324856582306E-2</c:v>
                </c:pt>
                <c:pt idx="7">
                  <c:v>9.7373840529662803E-2</c:v>
                </c:pt>
                <c:pt idx="8">
                  <c:v>7.032288290048358E-2</c:v>
                </c:pt>
                <c:pt idx="9">
                  <c:v>4.7061671606251618E-2</c:v>
                </c:pt>
                <c:pt idx="10">
                  <c:v>8.8334655163480741E-2</c:v>
                </c:pt>
                <c:pt idx="11">
                  <c:v>8.9893901934306533E-2</c:v>
                </c:pt>
                <c:pt idx="12">
                  <c:v>7.1924383578428439E-2</c:v>
                </c:pt>
                <c:pt idx="13">
                  <c:v>6.0310456484391262E-2</c:v>
                </c:pt>
                <c:pt idx="14">
                  <c:v>5.2935192353903315E-2</c:v>
                </c:pt>
                <c:pt idx="15">
                  <c:v>4.824716654160266E-2</c:v>
                </c:pt>
                <c:pt idx="16">
                  <c:v>7.3336534906994946E-2</c:v>
                </c:pt>
              </c:numCache>
            </c:numRef>
          </c:val>
        </c:ser>
        <c:ser>
          <c:idx val="3"/>
          <c:order val="3"/>
          <c:tx>
            <c:v>4</c:v>
          </c:tx>
          <c:spPr>
            <a:solidFill>
              <a:srgbClr val="FFFFBE"/>
            </a:solidFill>
          </c:spPr>
          <c:invertIfNegative val="0"/>
          <c:cat>
            <c:strRef>
              <c:f>'FRI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Table'!$B$17:$R$17</c:f>
              <c:numCache>
                <c:formatCode>0.0%</c:formatCode>
                <c:ptCount val="17"/>
                <c:pt idx="0">
                  <c:v>5.9484514982649159E-2</c:v>
                </c:pt>
                <c:pt idx="1">
                  <c:v>6.2950472755148451E-2</c:v>
                </c:pt>
                <c:pt idx="2">
                  <c:v>9.3526073771819637E-2</c:v>
                </c:pt>
                <c:pt idx="3">
                  <c:v>7.9530993272379058E-2</c:v>
                </c:pt>
                <c:pt idx="4">
                  <c:v>9.1436504348558295E-2</c:v>
                </c:pt>
                <c:pt idx="5">
                  <c:v>0.11885242789480119</c:v>
                </c:pt>
                <c:pt idx="6">
                  <c:v>1.4259746048635814E-2</c:v>
                </c:pt>
                <c:pt idx="7">
                  <c:v>0.11109970390520441</c:v>
                </c:pt>
                <c:pt idx="8">
                  <c:v>7.4746585297239473E-2</c:v>
                </c:pt>
                <c:pt idx="9">
                  <c:v>4.9150176694901418E-2</c:v>
                </c:pt>
                <c:pt idx="10">
                  <c:v>8.3245488317153851E-2</c:v>
                </c:pt>
                <c:pt idx="11">
                  <c:v>0.11304506653712121</c:v>
                </c:pt>
                <c:pt idx="12">
                  <c:v>8.483841384423095E-2</c:v>
                </c:pt>
                <c:pt idx="13">
                  <c:v>5.4759554733375279E-2</c:v>
                </c:pt>
                <c:pt idx="14">
                  <c:v>7.19213371540737E-2</c:v>
                </c:pt>
                <c:pt idx="15">
                  <c:v>5.973664757913117E-2</c:v>
                </c:pt>
                <c:pt idx="16">
                  <c:v>8.1973618309227683E-2</c:v>
                </c:pt>
              </c:numCache>
            </c:numRef>
          </c:val>
        </c:ser>
        <c:ser>
          <c:idx val="4"/>
          <c:order val="4"/>
          <c:tx>
            <c:v>5</c:v>
          </c:tx>
          <c:spPr>
            <a:solidFill>
              <a:srgbClr val="FFD37F"/>
            </a:solidFill>
          </c:spPr>
          <c:invertIfNegative val="0"/>
          <c:cat>
            <c:strRef>
              <c:f>'FRI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Table'!$B$18:$R$18</c:f>
              <c:numCache>
                <c:formatCode>0.0%</c:formatCode>
                <c:ptCount val="17"/>
                <c:pt idx="0">
                  <c:v>0.10912950818577619</c:v>
                </c:pt>
                <c:pt idx="1">
                  <c:v>5.4738100020238593E-2</c:v>
                </c:pt>
                <c:pt idx="2">
                  <c:v>0.10792985872657455</c:v>
                </c:pt>
                <c:pt idx="3">
                  <c:v>6.5141897656052744E-2</c:v>
                </c:pt>
                <c:pt idx="4">
                  <c:v>0.10265488039973678</c:v>
                </c:pt>
                <c:pt idx="5">
                  <c:v>0.12497772847715245</c:v>
                </c:pt>
                <c:pt idx="6">
                  <c:v>1.0214070273599902E-2</c:v>
                </c:pt>
                <c:pt idx="7">
                  <c:v>7.414648991080891E-2</c:v>
                </c:pt>
                <c:pt idx="8">
                  <c:v>4.9861798579046303E-2</c:v>
                </c:pt>
                <c:pt idx="9">
                  <c:v>4.374163755047681E-2</c:v>
                </c:pt>
                <c:pt idx="10">
                  <c:v>6.8035224333960004E-2</c:v>
                </c:pt>
                <c:pt idx="11">
                  <c:v>8.0106212758113873E-2</c:v>
                </c:pt>
                <c:pt idx="12">
                  <c:v>6.7390929299066135E-2</c:v>
                </c:pt>
                <c:pt idx="13">
                  <c:v>3.3427296095410119E-2</c:v>
                </c:pt>
                <c:pt idx="14">
                  <c:v>8.3046817186635369E-2</c:v>
                </c:pt>
                <c:pt idx="15">
                  <c:v>5.5085284291353252E-2</c:v>
                </c:pt>
                <c:pt idx="16">
                  <c:v>6.3061907256123081E-2</c:v>
                </c:pt>
              </c:numCache>
            </c:numRef>
          </c:val>
        </c:ser>
        <c:ser>
          <c:idx val="5"/>
          <c:order val="5"/>
          <c:tx>
            <c:v>6</c:v>
          </c:tx>
          <c:spPr>
            <a:solidFill>
              <a:srgbClr val="FFAA00"/>
            </a:solidFill>
          </c:spPr>
          <c:invertIfNegative val="0"/>
          <c:cat>
            <c:strRef>
              <c:f>'FRI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Table'!$B$19:$R$19</c:f>
              <c:numCache>
                <c:formatCode>0.0%</c:formatCode>
                <c:ptCount val="17"/>
                <c:pt idx="0">
                  <c:v>0.1239264214543456</c:v>
                </c:pt>
                <c:pt idx="1">
                  <c:v>3.8218721753387169E-2</c:v>
                </c:pt>
                <c:pt idx="2">
                  <c:v>9.1120840091374167E-2</c:v>
                </c:pt>
                <c:pt idx="3">
                  <c:v>3.9102621692174232E-2</c:v>
                </c:pt>
                <c:pt idx="4">
                  <c:v>8.8875407325322384E-2</c:v>
                </c:pt>
                <c:pt idx="5">
                  <c:v>9.3444527985449208E-2</c:v>
                </c:pt>
                <c:pt idx="6">
                  <c:v>3.987520209869342E-3</c:v>
                </c:pt>
                <c:pt idx="7">
                  <c:v>4.6032662350943922E-2</c:v>
                </c:pt>
                <c:pt idx="8">
                  <c:v>2.6161653159133238E-2</c:v>
                </c:pt>
                <c:pt idx="9">
                  <c:v>2.1254962998355015E-2</c:v>
                </c:pt>
                <c:pt idx="10">
                  <c:v>4.4017272059577499E-2</c:v>
                </c:pt>
                <c:pt idx="11">
                  <c:v>8.0034926756525807E-2</c:v>
                </c:pt>
                <c:pt idx="12">
                  <c:v>3.9551002416786704E-2</c:v>
                </c:pt>
                <c:pt idx="13">
                  <c:v>1.7893031719599189E-2</c:v>
                </c:pt>
                <c:pt idx="14">
                  <c:v>7.2792589402845304E-2</c:v>
                </c:pt>
                <c:pt idx="15">
                  <c:v>3.1789086379544591E-2</c:v>
                </c:pt>
                <c:pt idx="16">
                  <c:v>3.6410737107803882E-2</c:v>
                </c:pt>
              </c:numCache>
            </c:numRef>
          </c:val>
        </c:ser>
        <c:ser>
          <c:idx val="6"/>
          <c:order val="6"/>
          <c:tx>
            <c:v>7</c:v>
          </c:tx>
          <c:spPr>
            <a:solidFill>
              <a:srgbClr val="FF5500"/>
            </a:solidFill>
          </c:spPr>
          <c:invertIfNegative val="0"/>
          <c:cat>
            <c:strRef>
              <c:f>'FRI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Table'!$B$20:$R$20</c:f>
              <c:numCache>
                <c:formatCode>0.0%</c:formatCode>
                <c:ptCount val="17"/>
                <c:pt idx="0">
                  <c:v>7.3335038493257274E-2</c:v>
                </c:pt>
                <c:pt idx="1">
                  <c:v>2.3310723831616587E-2</c:v>
                </c:pt>
                <c:pt idx="2">
                  <c:v>5.6403660489693308E-2</c:v>
                </c:pt>
                <c:pt idx="3">
                  <c:v>1.3350085262539444E-2</c:v>
                </c:pt>
                <c:pt idx="4">
                  <c:v>6.8397807435743599E-2</c:v>
                </c:pt>
                <c:pt idx="5">
                  <c:v>5.9126158073835595E-2</c:v>
                </c:pt>
                <c:pt idx="6">
                  <c:v>1.0085661545745587E-3</c:v>
                </c:pt>
                <c:pt idx="7">
                  <c:v>2.3779032926081901E-2</c:v>
                </c:pt>
                <c:pt idx="8">
                  <c:v>1.4113526071575249E-2</c:v>
                </c:pt>
                <c:pt idx="9">
                  <c:v>9.1977894040835371E-3</c:v>
                </c:pt>
                <c:pt idx="10">
                  <c:v>1.9185533985283151E-2</c:v>
                </c:pt>
                <c:pt idx="11">
                  <c:v>5.0226737981503775E-2</c:v>
                </c:pt>
                <c:pt idx="12">
                  <c:v>1.7137672396266998E-2</c:v>
                </c:pt>
                <c:pt idx="13">
                  <c:v>1.0387517345111093E-2</c:v>
                </c:pt>
                <c:pt idx="14">
                  <c:v>4.7353304731375431E-2</c:v>
                </c:pt>
                <c:pt idx="15">
                  <c:v>1.6820351032764861E-2</c:v>
                </c:pt>
                <c:pt idx="16">
                  <c:v>1.1780306168097417E-2</c:v>
                </c:pt>
              </c:numCache>
            </c:numRef>
          </c:val>
        </c:ser>
        <c:ser>
          <c:idx val="7"/>
          <c:order val="7"/>
          <c:tx>
            <c:v>8</c:v>
          </c:tx>
          <c:spPr>
            <a:solidFill>
              <a:srgbClr val="CF0000"/>
            </a:solidFill>
          </c:spPr>
          <c:invertIfNegative val="0"/>
          <c:cat>
            <c:strRef>
              <c:f>'FRI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Table'!$B$21:$R$21</c:f>
              <c:numCache>
                <c:formatCode>0.0%</c:formatCode>
                <c:ptCount val="17"/>
                <c:pt idx="0">
                  <c:v>3.1504793305834736E-2</c:v>
                </c:pt>
                <c:pt idx="1">
                  <c:v>1.1304066669712466E-2</c:v>
                </c:pt>
                <c:pt idx="2">
                  <c:v>3.403314583444688E-2</c:v>
                </c:pt>
                <c:pt idx="3">
                  <c:v>4.9937095278210514E-3</c:v>
                </c:pt>
                <c:pt idx="4">
                  <c:v>7.0383362710380537E-2</c:v>
                </c:pt>
                <c:pt idx="5">
                  <c:v>2.9270912420196502E-2</c:v>
                </c:pt>
                <c:pt idx="6">
                  <c:v>3.3775842883869635E-5</c:v>
                </c:pt>
                <c:pt idx="7">
                  <c:v>1.0169758269971152E-2</c:v>
                </c:pt>
                <c:pt idx="8">
                  <c:v>6.7570818006304654E-3</c:v>
                </c:pt>
                <c:pt idx="9">
                  <c:v>4.1427067874390171E-3</c:v>
                </c:pt>
                <c:pt idx="10">
                  <c:v>8.5636455869548978E-3</c:v>
                </c:pt>
                <c:pt idx="11">
                  <c:v>4.3524936697241133E-2</c:v>
                </c:pt>
                <c:pt idx="12">
                  <c:v>7.7516897528319964E-3</c:v>
                </c:pt>
                <c:pt idx="13">
                  <c:v>4.2112083430570412E-3</c:v>
                </c:pt>
                <c:pt idx="14">
                  <c:v>2.8560706139983828E-2</c:v>
                </c:pt>
                <c:pt idx="15">
                  <c:v>8.3909995903453782E-3</c:v>
                </c:pt>
                <c:pt idx="16">
                  <c:v>4.7714091761620978E-3</c:v>
                </c:pt>
              </c:numCache>
            </c:numRef>
          </c:val>
        </c:ser>
        <c:ser>
          <c:idx val="8"/>
          <c:order val="8"/>
          <c:tx>
            <c:v>9</c:v>
          </c:tx>
          <c:spPr>
            <a:solidFill>
              <a:srgbClr val="730000"/>
            </a:solidFill>
          </c:spPr>
          <c:invertIfNegative val="0"/>
          <c:cat>
            <c:strRef>
              <c:f>'FRI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'FRI Region Table'!$B$22:$R$22</c:f>
              <c:numCache>
                <c:formatCode>0.0%</c:formatCode>
                <c:ptCount val="17"/>
                <c:pt idx="0">
                  <c:v>1.3543291151530185E-2</c:v>
                </c:pt>
                <c:pt idx="1">
                  <c:v>1.3339845599472863E-2</c:v>
                </c:pt>
                <c:pt idx="2">
                  <c:v>4.5755303659879322E-2</c:v>
                </c:pt>
                <c:pt idx="3">
                  <c:v>1.9062030889284507E-3</c:v>
                </c:pt>
                <c:pt idx="4">
                  <c:v>7.3616837712735292E-2</c:v>
                </c:pt>
                <c:pt idx="5">
                  <c:v>2.1724304998736208E-2</c:v>
                </c:pt>
                <c:pt idx="6">
                  <c:v>0</c:v>
                </c:pt>
                <c:pt idx="7">
                  <c:v>6.5267509093319843E-3</c:v>
                </c:pt>
                <c:pt idx="8">
                  <c:v>6.4434935994846666E-3</c:v>
                </c:pt>
                <c:pt idx="9">
                  <c:v>4.1073915656778892E-3</c:v>
                </c:pt>
                <c:pt idx="10">
                  <c:v>7.6367776949869915E-3</c:v>
                </c:pt>
                <c:pt idx="11">
                  <c:v>4.3178358262990379E-2</c:v>
                </c:pt>
                <c:pt idx="12">
                  <c:v>7.0184810958322536E-3</c:v>
                </c:pt>
                <c:pt idx="13">
                  <c:v>3.6753885496225878E-3</c:v>
                </c:pt>
                <c:pt idx="14">
                  <c:v>2.5490464674109446E-2</c:v>
                </c:pt>
                <c:pt idx="15">
                  <c:v>9.061208501295541E-3</c:v>
                </c:pt>
                <c:pt idx="16">
                  <c:v>3.5662582578386776E-3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8841216"/>
        <c:axId val="128842752"/>
        <c:axId val="0"/>
      </c:bar3DChart>
      <c:catAx>
        <c:axId val="128841216"/>
        <c:scaling>
          <c:orientation val="minMax"/>
        </c:scaling>
        <c:delete val="0"/>
        <c:axPos val="l"/>
        <c:majorTickMark val="none"/>
        <c:minorTickMark val="none"/>
        <c:tickLblPos val="nextTo"/>
        <c:crossAx val="128842752"/>
        <c:crosses val="autoZero"/>
        <c:auto val="1"/>
        <c:lblAlgn val="ctr"/>
        <c:lblOffset val="100"/>
        <c:noMultiLvlLbl val="0"/>
      </c:catAx>
      <c:valAx>
        <c:axId val="128842752"/>
        <c:scaling>
          <c:orientation val="minMax"/>
        </c:scaling>
        <c:delete val="0"/>
        <c:axPos val="b"/>
        <c:majorGridlines/>
        <c:numFmt formatCode="0.0%" sourceLinked="1"/>
        <c:majorTickMark val="none"/>
        <c:minorTickMark val="none"/>
        <c:tickLblPos val="nextTo"/>
        <c:crossAx val="128841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 b="1" i="0" u="none" strike="noStrike" baseline="0">
                <a:effectLst/>
              </a:rPr>
              <a:t>Fire Threat Index </a:t>
            </a:r>
            <a:r>
              <a:rPr lang="en-US" sz="3200" baseline="0"/>
              <a:t> - Total Acres</a:t>
            </a:r>
          </a:p>
          <a:p>
            <a:pPr>
              <a:defRPr sz="3200"/>
            </a:pPr>
            <a:r>
              <a:rPr lang="en-US" sz="2400" baseline="0"/>
              <a:t>(All States)</a:t>
            </a:r>
            <a:endParaRPr lang="en-US" sz="2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96AD7F"/>
            </a:solidFill>
          </c:spPr>
          <c:invertIfNegative val="0"/>
          <c:cat>
            <c:strRef>
              <c:f>'FTI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Table'!$B$2:$R$2</c:f>
              <c:numCache>
                <c:formatCode>#,##0</c:formatCode>
                <c:ptCount val="17"/>
                <c:pt idx="0">
                  <c:v>117927191.031</c:v>
                </c:pt>
                <c:pt idx="1">
                  <c:v>28784239.820099998</c:v>
                </c:pt>
                <c:pt idx="2">
                  <c:v>18048840.887400001</c:v>
                </c:pt>
                <c:pt idx="3">
                  <c:v>14871661.236400001</c:v>
                </c:pt>
                <c:pt idx="4">
                  <c:v>1099758.2881700001</c:v>
                </c:pt>
                <c:pt idx="5">
                  <c:v>5365743.7261100002</c:v>
                </c:pt>
                <c:pt idx="6">
                  <c:v>27186544.148899999</c:v>
                </c:pt>
                <c:pt idx="7">
                  <c:v>10976163.812000001</c:v>
                </c:pt>
                <c:pt idx="8">
                  <c:v>4726669.6831499999</c:v>
                </c:pt>
                <c:pt idx="9">
                  <c:v>9115786.9169900008</c:v>
                </c:pt>
                <c:pt idx="10">
                  <c:v>16881316.888999999</c:v>
                </c:pt>
                <c:pt idx="11">
                  <c:v>7949241.0111499997</c:v>
                </c:pt>
                <c:pt idx="12">
                  <c:v>18768591.453299999</c:v>
                </c:pt>
                <c:pt idx="13">
                  <c:v>8576688.4741099998</c:v>
                </c:pt>
                <c:pt idx="14">
                  <c:v>18398436.907000002</c:v>
                </c:pt>
                <c:pt idx="15">
                  <c:v>22265802.495700002</c:v>
                </c:pt>
                <c:pt idx="16">
                  <c:v>5545090.26645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'FTI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Table'!$B$3:$R$3</c:f>
              <c:numCache>
                <c:formatCode>#,##0</c:formatCode>
                <c:ptCount val="17"/>
                <c:pt idx="0">
                  <c:v>49640129.066200003</c:v>
                </c:pt>
                <c:pt idx="1">
                  <c:v>20356060.617400002</c:v>
                </c:pt>
                <c:pt idx="2">
                  <c:v>25304434.162700001</c:v>
                </c:pt>
                <c:pt idx="3">
                  <c:v>22250728.350900002</c:v>
                </c:pt>
                <c:pt idx="4">
                  <c:v>440180.77507600002</c:v>
                </c:pt>
                <c:pt idx="5">
                  <c:v>16404272.612</c:v>
                </c:pt>
                <c:pt idx="6">
                  <c:v>2474665.92233</c:v>
                </c:pt>
                <c:pt idx="7">
                  <c:v>26753257.614</c:v>
                </c:pt>
                <c:pt idx="8">
                  <c:v>8109634.8405900002</c:v>
                </c:pt>
                <c:pt idx="9">
                  <c:v>14824082.7509</c:v>
                </c:pt>
                <c:pt idx="10">
                  <c:v>30547413.7115</c:v>
                </c:pt>
                <c:pt idx="11">
                  <c:v>27648442.8924</c:v>
                </c:pt>
                <c:pt idx="12">
                  <c:v>19421273.879700001</c:v>
                </c:pt>
                <c:pt idx="13">
                  <c:v>15289791.118000001</c:v>
                </c:pt>
                <c:pt idx="14">
                  <c:v>9942215.9385800008</c:v>
                </c:pt>
                <c:pt idx="15">
                  <c:v>6142261.1178900003</c:v>
                </c:pt>
                <c:pt idx="16">
                  <c:v>30794683.1952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'FTI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Table'!$B$4:$R$4</c:f>
              <c:numCache>
                <c:formatCode>#,##0</c:formatCode>
                <c:ptCount val="17"/>
                <c:pt idx="0">
                  <c:v>7439755.7759699998</c:v>
                </c:pt>
                <c:pt idx="1">
                  <c:v>2942900.91726</c:v>
                </c:pt>
                <c:pt idx="2">
                  <c:v>4101133.48147</c:v>
                </c:pt>
                <c:pt idx="3">
                  <c:v>10636389.4158</c:v>
                </c:pt>
                <c:pt idx="4">
                  <c:v>121740.49376700001</c:v>
                </c:pt>
                <c:pt idx="5">
                  <c:v>3258622.1992199998</c:v>
                </c:pt>
                <c:pt idx="6">
                  <c:v>229891.77305399999</c:v>
                </c:pt>
                <c:pt idx="7">
                  <c:v>12172178.8137</c:v>
                </c:pt>
                <c:pt idx="8">
                  <c:v>1221926.22483</c:v>
                </c:pt>
                <c:pt idx="9">
                  <c:v>1213617.7758899999</c:v>
                </c:pt>
                <c:pt idx="10">
                  <c:v>6074869.0310399998</c:v>
                </c:pt>
                <c:pt idx="11">
                  <c:v>4988627.90142</c:v>
                </c:pt>
                <c:pt idx="12">
                  <c:v>4956896.4871300003</c:v>
                </c:pt>
                <c:pt idx="13">
                  <c:v>1631772.1209400001</c:v>
                </c:pt>
                <c:pt idx="14">
                  <c:v>1869948.99147</c:v>
                </c:pt>
                <c:pt idx="15">
                  <c:v>1447216.2037899999</c:v>
                </c:pt>
                <c:pt idx="16">
                  <c:v>7318072.8824699996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'FTI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Table'!$B$5:$R$5</c:f>
              <c:numCache>
                <c:formatCode>#,##0</c:formatCode>
                <c:ptCount val="17"/>
                <c:pt idx="0">
                  <c:v>16746371.923800001</c:v>
                </c:pt>
                <c:pt idx="1">
                  <c:v>4348762.5776199996</c:v>
                </c:pt>
                <c:pt idx="2">
                  <c:v>6811189.8893499998</c:v>
                </c:pt>
                <c:pt idx="3">
                  <c:v>3104191.4427</c:v>
                </c:pt>
                <c:pt idx="4">
                  <c:v>205614.70721399999</c:v>
                </c:pt>
                <c:pt idx="5">
                  <c:v>5111981.4249799997</c:v>
                </c:pt>
                <c:pt idx="6">
                  <c:v>211450.34789100001</c:v>
                </c:pt>
                <c:pt idx="7">
                  <c:v>11211811.830800001</c:v>
                </c:pt>
                <c:pt idx="8">
                  <c:v>1441862.04795</c:v>
                </c:pt>
                <c:pt idx="9">
                  <c:v>1788077.66598</c:v>
                </c:pt>
                <c:pt idx="10">
                  <c:v>7640070.1468900004</c:v>
                </c:pt>
                <c:pt idx="11">
                  <c:v>4975889.5696099997</c:v>
                </c:pt>
                <c:pt idx="12">
                  <c:v>4422665.78737</c:v>
                </c:pt>
                <c:pt idx="13">
                  <c:v>2100611.8074500002</c:v>
                </c:pt>
                <c:pt idx="14">
                  <c:v>2965010.0781700001</c:v>
                </c:pt>
                <c:pt idx="15">
                  <c:v>1761812.3902400001</c:v>
                </c:pt>
                <c:pt idx="16">
                  <c:v>6263139.1644599997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'FTI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Table'!$B$6:$R$6</c:f>
              <c:numCache>
                <c:formatCode>#,##0</c:formatCode>
                <c:ptCount val="17"/>
                <c:pt idx="0">
                  <c:v>29314525.200100001</c:v>
                </c:pt>
                <c:pt idx="1">
                  <c:v>4088125.38472</c:v>
                </c:pt>
                <c:pt idx="2">
                  <c:v>7721504.68891</c:v>
                </c:pt>
                <c:pt idx="3">
                  <c:v>2574407.7854200001</c:v>
                </c:pt>
                <c:pt idx="4">
                  <c:v>264952.320037</c:v>
                </c:pt>
                <c:pt idx="5">
                  <c:v>5539470.34877</c:v>
                </c:pt>
                <c:pt idx="6">
                  <c:v>27822.484426200001</c:v>
                </c:pt>
                <c:pt idx="7">
                  <c:v>8770064.7931200005</c:v>
                </c:pt>
                <c:pt idx="8">
                  <c:v>1097298.1564199999</c:v>
                </c:pt>
                <c:pt idx="9">
                  <c:v>1224390.5820800001</c:v>
                </c:pt>
                <c:pt idx="10">
                  <c:v>6117094.2502899999</c:v>
                </c:pt>
                <c:pt idx="11">
                  <c:v>4726585.1731099999</c:v>
                </c:pt>
                <c:pt idx="12">
                  <c:v>4056918.9853400001</c:v>
                </c:pt>
                <c:pt idx="13">
                  <c:v>1440126.0338099999</c:v>
                </c:pt>
                <c:pt idx="14">
                  <c:v>3468771.0924900002</c:v>
                </c:pt>
                <c:pt idx="15">
                  <c:v>1512449.05911</c:v>
                </c:pt>
                <c:pt idx="16">
                  <c:v>4500548.1698700003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'FTI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Table'!$B$7:$R$7</c:f>
              <c:numCache>
                <c:formatCode>#,##0</c:formatCode>
                <c:ptCount val="17"/>
                <c:pt idx="0">
                  <c:v>34285299.243600003</c:v>
                </c:pt>
                <c:pt idx="1">
                  <c:v>3077352.38827</c:v>
                </c:pt>
                <c:pt idx="2">
                  <c:v>6688927.4348799996</c:v>
                </c:pt>
                <c:pt idx="3">
                  <c:v>1452685.3377700001</c:v>
                </c:pt>
                <c:pt idx="4">
                  <c:v>246999.718739</c:v>
                </c:pt>
                <c:pt idx="5">
                  <c:v>4693657.6150700003</c:v>
                </c:pt>
                <c:pt idx="6">
                  <c:v>0</c:v>
                </c:pt>
                <c:pt idx="7">
                  <c:v>4575648.4619800001</c:v>
                </c:pt>
                <c:pt idx="8">
                  <c:v>610998.02840499999</c:v>
                </c:pt>
                <c:pt idx="9">
                  <c:v>694914.274477</c:v>
                </c:pt>
                <c:pt idx="10">
                  <c:v>4154081.4680699999</c:v>
                </c:pt>
                <c:pt idx="11">
                  <c:v>4872833.1337799998</c:v>
                </c:pt>
                <c:pt idx="12">
                  <c:v>2499730.6530499998</c:v>
                </c:pt>
                <c:pt idx="13">
                  <c:v>620456.25867899996</c:v>
                </c:pt>
                <c:pt idx="14">
                  <c:v>3276243.4322000002</c:v>
                </c:pt>
                <c:pt idx="15">
                  <c:v>1322219.84953</c:v>
                </c:pt>
                <c:pt idx="16">
                  <c:v>2168473.3698100001</c:v>
                </c:pt>
              </c:numCache>
            </c:numRef>
          </c:val>
        </c:ser>
        <c:ser>
          <c:idx val="6"/>
          <c:order val="6"/>
          <c:spPr>
            <a:solidFill>
              <a:srgbClr val="FF5500"/>
            </a:solidFill>
          </c:spPr>
          <c:invertIfNegative val="0"/>
          <c:cat>
            <c:strRef>
              <c:f>'FTI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Table'!$B$8:$R$8</c:f>
              <c:numCache>
                <c:formatCode>#,##0</c:formatCode>
                <c:ptCount val="17"/>
                <c:pt idx="0">
                  <c:v>20481524.445599999</c:v>
                </c:pt>
                <c:pt idx="1">
                  <c:v>1749322.2510800001</c:v>
                </c:pt>
                <c:pt idx="2">
                  <c:v>4398483.8374399999</c:v>
                </c:pt>
                <c:pt idx="3">
                  <c:v>658846.50124999997</c:v>
                </c:pt>
                <c:pt idx="4">
                  <c:v>199374.75271100001</c:v>
                </c:pt>
                <c:pt idx="5">
                  <c:v>2843042.7416599998</c:v>
                </c:pt>
                <c:pt idx="6">
                  <c:v>0</c:v>
                </c:pt>
                <c:pt idx="7">
                  <c:v>2025971.6502700001</c:v>
                </c:pt>
                <c:pt idx="8">
                  <c:v>219916.029981</c:v>
                </c:pt>
                <c:pt idx="9">
                  <c:v>242422.388083</c:v>
                </c:pt>
                <c:pt idx="10">
                  <c:v>1667976.8893899999</c:v>
                </c:pt>
                <c:pt idx="11">
                  <c:v>3633006.1256499998</c:v>
                </c:pt>
                <c:pt idx="12">
                  <c:v>879479.81256200001</c:v>
                </c:pt>
                <c:pt idx="13">
                  <c:v>210070.38789099999</c:v>
                </c:pt>
                <c:pt idx="14">
                  <c:v>2182190.0165300001</c:v>
                </c:pt>
                <c:pt idx="15">
                  <c:v>682653.86918200005</c:v>
                </c:pt>
                <c:pt idx="16">
                  <c:v>562855.104788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'FTI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Table'!$B$9:$R$9</c:f>
              <c:numCache>
                <c:formatCode>#,##0</c:formatCode>
                <c:ptCount val="17"/>
                <c:pt idx="0">
                  <c:v>8927408.6996800005</c:v>
                </c:pt>
                <c:pt idx="1">
                  <c:v>1029755.28587</c:v>
                </c:pt>
                <c:pt idx="2">
                  <c:v>2408727.63057</c:v>
                </c:pt>
                <c:pt idx="3">
                  <c:v>238065.00592600001</c:v>
                </c:pt>
                <c:pt idx="4">
                  <c:v>187886.72470699999</c:v>
                </c:pt>
                <c:pt idx="5">
                  <c:v>1551854.75654</c:v>
                </c:pt>
                <c:pt idx="6">
                  <c:v>0</c:v>
                </c:pt>
                <c:pt idx="7">
                  <c:v>691216.29302900005</c:v>
                </c:pt>
                <c:pt idx="8">
                  <c:v>107458.741746</c:v>
                </c:pt>
                <c:pt idx="9">
                  <c:v>94429.295085000005</c:v>
                </c:pt>
                <c:pt idx="10">
                  <c:v>502630.58133100002</c:v>
                </c:pt>
                <c:pt idx="11">
                  <c:v>3307987.4048899999</c:v>
                </c:pt>
                <c:pt idx="12">
                  <c:v>385420.29591500002</c:v>
                </c:pt>
                <c:pt idx="13">
                  <c:v>159390.383906</c:v>
                </c:pt>
                <c:pt idx="14">
                  <c:v>1347968.5020399999</c:v>
                </c:pt>
                <c:pt idx="15">
                  <c:v>255012.82732400001</c:v>
                </c:pt>
                <c:pt idx="16">
                  <c:v>136278.88943700001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'FTI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Table'!$B$10:$R$10</c:f>
              <c:numCache>
                <c:formatCode>#,##0</c:formatCode>
                <c:ptCount val="17"/>
                <c:pt idx="0">
                  <c:v>4897835.4292000001</c:v>
                </c:pt>
                <c:pt idx="1">
                  <c:v>694932.28845899994</c:v>
                </c:pt>
                <c:pt idx="2">
                  <c:v>2615126.94679</c:v>
                </c:pt>
                <c:pt idx="3">
                  <c:v>81734.330267800004</c:v>
                </c:pt>
                <c:pt idx="4">
                  <c:v>199554.447744</c:v>
                </c:pt>
                <c:pt idx="5">
                  <c:v>1123992.6542100001</c:v>
                </c:pt>
                <c:pt idx="6">
                  <c:v>0</c:v>
                </c:pt>
                <c:pt idx="7">
                  <c:v>353340.25921500003</c:v>
                </c:pt>
                <c:pt idx="8">
                  <c:v>87037.112901899993</c:v>
                </c:pt>
                <c:pt idx="9">
                  <c:v>34909.763279699997</c:v>
                </c:pt>
                <c:pt idx="10">
                  <c:v>278707.21867600002</c:v>
                </c:pt>
                <c:pt idx="11">
                  <c:v>3611901.0774500002</c:v>
                </c:pt>
                <c:pt idx="12">
                  <c:v>364421.328675</c:v>
                </c:pt>
                <c:pt idx="13">
                  <c:v>102862.72992300001</c:v>
                </c:pt>
                <c:pt idx="14">
                  <c:v>1132469.6784300001</c:v>
                </c:pt>
                <c:pt idx="15">
                  <c:v>290621.57759499998</c:v>
                </c:pt>
                <c:pt idx="16">
                  <c:v>128600.04030199999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0071936"/>
        <c:axId val="130077824"/>
        <c:axId val="0"/>
      </c:bar3DChart>
      <c:catAx>
        <c:axId val="130071936"/>
        <c:scaling>
          <c:orientation val="minMax"/>
        </c:scaling>
        <c:delete val="0"/>
        <c:axPos val="l"/>
        <c:majorTickMark val="none"/>
        <c:minorTickMark val="none"/>
        <c:tickLblPos val="nextTo"/>
        <c:crossAx val="130077824"/>
        <c:crosses val="autoZero"/>
        <c:auto val="1"/>
        <c:lblAlgn val="ctr"/>
        <c:lblOffset val="100"/>
        <c:noMultiLvlLbl val="0"/>
      </c:catAx>
      <c:valAx>
        <c:axId val="130077824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2800" baseline="0"/>
                </a:pPr>
                <a:r>
                  <a:rPr lang="en-US" sz="2800" baseline="0"/>
                  <a:t>Total Acres</a:t>
                </a:r>
              </a:p>
            </c:rich>
          </c:tx>
          <c:layout>
            <c:manualLayout>
              <c:xMode val="edge"/>
              <c:yMode val="edge"/>
              <c:x val="0.45292602544128968"/>
              <c:y val="0.9037616163013285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30071936"/>
        <c:crosses val="autoZero"/>
        <c:crossBetween val="between"/>
        <c:dispUnits>
          <c:builtInUnit val="millions"/>
          <c:dispUnitsLbl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Fire</a:t>
            </a:r>
            <a:r>
              <a:rPr lang="en-US" sz="3200" baseline="0"/>
              <a:t> Threat Index</a:t>
            </a:r>
            <a:r>
              <a:rPr lang="en-US" sz="3200"/>
              <a:t> </a:t>
            </a:r>
            <a:r>
              <a:rPr lang="en-US" sz="3200" baseline="0"/>
              <a:t>- Total Acres</a:t>
            </a:r>
          </a:p>
          <a:p>
            <a:pPr>
              <a:defRPr sz="3200"/>
            </a:pPr>
            <a:r>
              <a:rPr lang="en-US" sz="2400" baseline="0"/>
              <a:t>(All States Excluding Alaska)</a:t>
            </a:r>
            <a:endParaRPr lang="en-US" sz="2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96AD7F"/>
            </a:solidFill>
          </c:spPr>
          <c:invertIfNegative val="0"/>
          <c:cat>
            <c:strRef>
              <c:f>'FTI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'FTI Region Table'!$C$2:$R$2</c:f>
              <c:numCache>
                <c:formatCode>#,##0</c:formatCode>
                <c:ptCount val="16"/>
                <c:pt idx="0">
                  <c:v>28784239.820099998</c:v>
                </c:pt>
                <c:pt idx="1">
                  <c:v>18048840.887400001</c:v>
                </c:pt>
                <c:pt idx="2">
                  <c:v>14871661.236400001</c:v>
                </c:pt>
                <c:pt idx="3">
                  <c:v>1099758.2881700001</c:v>
                </c:pt>
                <c:pt idx="4">
                  <c:v>5365743.7261100002</c:v>
                </c:pt>
                <c:pt idx="5">
                  <c:v>27186544.148899999</c:v>
                </c:pt>
                <c:pt idx="6">
                  <c:v>10976163.812000001</c:v>
                </c:pt>
                <c:pt idx="7">
                  <c:v>4726669.6831499999</c:v>
                </c:pt>
                <c:pt idx="8">
                  <c:v>9115786.9169900008</c:v>
                </c:pt>
                <c:pt idx="9">
                  <c:v>16881316.888999999</c:v>
                </c:pt>
                <c:pt idx="10">
                  <c:v>7949241.0111499997</c:v>
                </c:pt>
                <c:pt idx="11">
                  <c:v>18768591.453299999</c:v>
                </c:pt>
                <c:pt idx="12">
                  <c:v>8576688.4741099998</c:v>
                </c:pt>
                <c:pt idx="13">
                  <c:v>18398436.907000002</c:v>
                </c:pt>
                <c:pt idx="14">
                  <c:v>22265802.495700002</c:v>
                </c:pt>
                <c:pt idx="15">
                  <c:v>5545090.26645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'FTI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'FTI Region Table'!$C$3:$R$3</c:f>
              <c:numCache>
                <c:formatCode>#,##0</c:formatCode>
                <c:ptCount val="16"/>
                <c:pt idx="0">
                  <c:v>20356060.617400002</c:v>
                </c:pt>
                <c:pt idx="1">
                  <c:v>25304434.162700001</c:v>
                </c:pt>
                <c:pt idx="2">
                  <c:v>22250728.350900002</c:v>
                </c:pt>
                <c:pt idx="3">
                  <c:v>440180.77507600002</c:v>
                </c:pt>
                <c:pt idx="4">
                  <c:v>16404272.612</c:v>
                </c:pt>
                <c:pt idx="5">
                  <c:v>2474665.92233</c:v>
                </c:pt>
                <c:pt idx="6">
                  <c:v>26753257.614</c:v>
                </c:pt>
                <c:pt idx="7">
                  <c:v>8109634.8405900002</c:v>
                </c:pt>
                <c:pt idx="8">
                  <c:v>14824082.7509</c:v>
                </c:pt>
                <c:pt idx="9">
                  <c:v>30547413.7115</c:v>
                </c:pt>
                <c:pt idx="10">
                  <c:v>27648442.8924</c:v>
                </c:pt>
                <c:pt idx="11">
                  <c:v>19421273.879700001</c:v>
                </c:pt>
                <c:pt idx="12">
                  <c:v>15289791.118000001</c:v>
                </c:pt>
                <c:pt idx="13">
                  <c:v>9942215.9385800008</c:v>
                </c:pt>
                <c:pt idx="14">
                  <c:v>6142261.1178900003</c:v>
                </c:pt>
                <c:pt idx="15">
                  <c:v>30794683.1952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'FTI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'FTI Region Table'!$C$4:$R$4</c:f>
              <c:numCache>
                <c:formatCode>#,##0</c:formatCode>
                <c:ptCount val="16"/>
                <c:pt idx="0">
                  <c:v>2942900.91726</c:v>
                </c:pt>
                <c:pt idx="1">
                  <c:v>4101133.48147</c:v>
                </c:pt>
                <c:pt idx="2">
                  <c:v>10636389.4158</c:v>
                </c:pt>
                <c:pt idx="3">
                  <c:v>121740.49376700001</c:v>
                </c:pt>
                <c:pt idx="4">
                  <c:v>3258622.1992199998</c:v>
                </c:pt>
                <c:pt idx="5">
                  <c:v>229891.77305399999</c:v>
                </c:pt>
                <c:pt idx="6">
                  <c:v>12172178.8137</c:v>
                </c:pt>
                <c:pt idx="7">
                  <c:v>1221926.22483</c:v>
                </c:pt>
                <c:pt idx="8">
                  <c:v>1213617.7758899999</c:v>
                </c:pt>
                <c:pt idx="9">
                  <c:v>6074869.0310399998</c:v>
                </c:pt>
                <c:pt idx="10">
                  <c:v>4988627.90142</c:v>
                </c:pt>
                <c:pt idx="11">
                  <c:v>4956896.4871300003</c:v>
                </c:pt>
                <c:pt idx="12">
                  <c:v>1631772.1209400001</c:v>
                </c:pt>
                <c:pt idx="13">
                  <c:v>1869948.99147</c:v>
                </c:pt>
                <c:pt idx="14">
                  <c:v>1447216.2037899999</c:v>
                </c:pt>
                <c:pt idx="15">
                  <c:v>7318072.8824699996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'FTI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'FTI Region Table'!$C$5:$R$5</c:f>
              <c:numCache>
                <c:formatCode>#,##0</c:formatCode>
                <c:ptCount val="16"/>
                <c:pt idx="0">
                  <c:v>4348762.5776199996</c:v>
                </c:pt>
                <c:pt idx="1">
                  <c:v>6811189.8893499998</c:v>
                </c:pt>
                <c:pt idx="2">
                  <c:v>3104191.4427</c:v>
                </c:pt>
                <c:pt idx="3">
                  <c:v>205614.70721399999</c:v>
                </c:pt>
                <c:pt idx="4">
                  <c:v>5111981.4249799997</c:v>
                </c:pt>
                <c:pt idx="5">
                  <c:v>211450.34789100001</c:v>
                </c:pt>
                <c:pt idx="6">
                  <c:v>11211811.830800001</c:v>
                </c:pt>
                <c:pt idx="7">
                  <c:v>1441862.04795</c:v>
                </c:pt>
                <c:pt idx="8">
                  <c:v>1788077.66598</c:v>
                </c:pt>
                <c:pt idx="9">
                  <c:v>7640070.1468900004</c:v>
                </c:pt>
                <c:pt idx="10">
                  <c:v>4975889.5696099997</c:v>
                </c:pt>
                <c:pt idx="11">
                  <c:v>4422665.78737</c:v>
                </c:pt>
                <c:pt idx="12">
                  <c:v>2100611.8074500002</c:v>
                </c:pt>
                <c:pt idx="13">
                  <c:v>2965010.0781700001</c:v>
                </c:pt>
                <c:pt idx="14">
                  <c:v>1761812.3902400001</c:v>
                </c:pt>
                <c:pt idx="15">
                  <c:v>6263139.1644599997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'FTI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'FTI Region Table'!$C$6:$R$6</c:f>
              <c:numCache>
                <c:formatCode>#,##0</c:formatCode>
                <c:ptCount val="16"/>
                <c:pt idx="0">
                  <c:v>4088125.38472</c:v>
                </c:pt>
                <c:pt idx="1">
                  <c:v>7721504.68891</c:v>
                </c:pt>
                <c:pt idx="2">
                  <c:v>2574407.7854200001</c:v>
                </c:pt>
                <c:pt idx="3">
                  <c:v>264952.320037</c:v>
                </c:pt>
                <c:pt idx="4">
                  <c:v>5539470.34877</c:v>
                </c:pt>
                <c:pt idx="5">
                  <c:v>27822.484426200001</c:v>
                </c:pt>
                <c:pt idx="6">
                  <c:v>8770064.7931200005</c:v>
                </c:pt>
                <c:pt idx="7">
                  <c:v>1097298.1564199999</c:v>
                </c:pt>
                <c:pt idx="8">
                  <c:v>1224390.5820800001</c:v>
                </c:pt>
                <c:pt idx="9">
                  <c:v>6117094.2502899999</c:v>
                </c:pt>
                <c:pt idx="10">
                  <c:v>4726585.1731099999</c:v>
                </c:pt>
                <c:pt idx="11">
                  <c:v>4056918.9853400001</c:v>
                </c:pt>
                <c:pt idx="12">
                  <c:v>1440126.0338099999</c:v>
                </c:pt>
                <c:pt idx="13">
                  <c:v>3468771.0924900002</c:v>
                </c:pt>
                <c:pt idx="14">
                  <c:v>1512449.05911</c:v>
                </c:pt>
                <c:pt idx="15">
                  <c:v>4500548.1698700003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'FTI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'FTI Region Table'!$C$7:$R$7</c:f>
              <c:numCache>
                <c:formatCode>#,##0</c:formatCode>
                <c:ptCount val="16"/>
                <c:pt idx="0">
                  <c:v>3077352.38827</c:v>
                </c:pt>
                <c:pt idx="1">
                  <c:v>6688927.4348799996</c:v>
                </c:pt>
                <c:pt idx="2">
                  <c:v>1452685.3377700001</c:v>
                </c:pt>
                <c:pt idx="3">
                  <c:v>246999.718739</c:v>
                </c:pt>
                <c:pt idx="4">
                  <c:v>4693657.6150700003</c:v>
                </c:pt>
                <c:pt idx="5">
                  <c:v>0</c:v>
                </c:pt>
                <c:pt idx="6">
                  <c:v>4575648.4619800001</c:v>
                </c:pt>
                <c:pt idx="7">
                  <c:v>610998.02840499999</c:v>
                </c:pt>
                <c:pt idx="8">
                  <c:v>694914.274477</c:v>
                </c:pt>
                <c:pt idx="9">
                  <c:v>4154081.4680699999</c:v>
                </c:pt>
                <c:pt idx="10">
                  <c:v>4872833.1337799998</c:v>
                </c:pt>
                <c:pt idx="11">
                  <c:v>2499730.6530499998</c:v>
                </c:pt>
                <c:pt idx="12">
                  <c:v>620456.25867899996</c:v>
                </c:pt>
                <c:pt idx="13">
                  <c:v>3276243.4322000002</c:v>
                </c:pt>
                <c:pt idx="14">
                  <c:v>1322219.84953</c:v>
                </c:pt>
                <c:pt idx="15">
                  <c:v>2168473.3698100001</c:v>
                </c:pt>
              </c:numCache>
            </c:numRef>
          </c:val>
        </c:ser>
        <c:ser>
          <c:idx val="6"/>
          <c:order val="6"/>
          <c:spPr>
            <a:solidFill>
              <a:srgbClr val="FF5500"/>
            </a:solidFill>
          </c:spPr>
          <c:invertIfNegative val="0"/>
          <c:cat>
            <c:strRef>
              <c:f>'FTI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'FTI Region Table'!$C$8:$R$8</c:f>
              <c:numCache>
                <c:formatCode>#,##0</c:formatCode>
                <c:ptCount val="16"/>
                <c:pt idx="0">
                  <c:v>1749322.2510800001</c:v>
                </c:pt>
                <c:pt idx="1">
                  <c:v>4398483.8374399999</c:v>
                </c:pt>
                <c:pt idx="2">
                  <c:v>658846.50124999997</c:v>
                </c:pt>
                <c:pt idx="3">
                  <c:v>199374.75271100001</c:v>
                </c:pt>
                <c:pt idx="4">
                  <c:v>2843042.7416599998</c:v>
                </c:pt>
                <c:pt idx="5">
                  <c:v>0</c:v>
                </c:pt>
                <c:pt idx="6">
                  <c:v>2025971.6502700001</c:v>
                </c:pt>
                <c:pt idx="7">
                  <c:v>219916.029981</c:v>
                </c:pt>
                <c:pt idx="8">
                  <c:v>242422.388083</c:v>
                </c:pt>
                <c:pt idx="9">
                  <c:v>1667976.8893899999</c:v>
                </c:pt>
                <c:pt idx="10">
                  <c:v>3633006.1256499998</c:v>
                </c:pt>
                <c:pt idx="11">
                  <c:v>879479.81256200001</c:v>
                </c:pt>
                <c:pt idx="12">
                  <c:v>210070.38789099999</c:v>
                </c:pt>
                <c:pt idx="13">
                  <c:v>2182190.0165300001</c:v>
                </c:pt>
                <c:pt idx="14">
                  <c:v>682653.86918200005</c:v>
                </c:pt>
                <c:pt idx="15">
                  <c:v>562855.104788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'FTI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'FTI Region Table'!$C$9:$R$9</c:f>
              <c:numCache>
                <c:formatCode>#,##0</c:formatCode>
                <c:ptCount val="16"/>
                <c:pt idx="0">
                  <c:v>1029755.28587</c:v>
                </c:pt>
                <c:pt idx="1">
                  <c:v>2408727.63057</c:v>
                </c:pt>
                <c:pt idx="2">
                  <c:v>238065.00592600001</c:v>
                </c:pt>
                <c:pt idx="3">
                  <c:v>187886.72470699999</c:v>
                </c:pt>
                <c:pt idx="4">
                  <c:v>1551854.75654</c:v>
                </c:pt>
                <c:pt idx="5">
                  <c:v>0</c:v>
                </c:pt>
                <c:pt idx="6">
                  <c:v>691216.29302900005</c:v>
                </c:pt>
                <c:pt idx="7">
                  <c:v>107458.741746</c:v>
                </c:pt>
                <c:pt idx="8">
                  <c:v>94429.295085000005</c:v>
                </c:pt>
                <c:pt idx="9">
                  <c:v>502630.58133100002</c:v>
                </c:pt>
                <c:pt idx="10">
                  <c:v>3307987.4048899999</c:v>
                </c:pt>
                <c:pt idx="11">
                  <c:v>385420.29591500002</c:v>
                </c:pt>
                <c:pt idx="12">
                  <c:v>159390.383906</c:v>
                </c:pt>
                <c:pt idx="13">
                  <c:v>1347968.5020399999</c:v>
                </c:pt>
                <c:pt idx="14">
                  <c:v>255012.82732400001</c:v>
                </c:pt>
                <c:pt idx="15">
                  <c:v>136278.88943700001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'FTI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'FTI Region Table'!$C$10:$R$10</c:f>
              <c:numCache>
                <c:formatCode>#,##0</c:formatCode>
                <c:ptCount val="16"/>
                <c:pt idx="0">
                  <c:v>694932.28845899994</c:v>
                </c:pt>
                <c:pt idx="1">
                  <c:v>2615126.94679</c:v>
                </c:pt>
                <c:pt idx="2">
                  <c:v>81734.330267800004</c:v>
                </c:pt>
                <c:pt idx="3">
                  <c:v>199554.447744</c:v>
                </c:pt>
                <c:pt idx="4">
                  <c:v>1123992.6542100001</c:v>
                </c:pt>
                <c:pt idx="5">
                  <c:v>0</c:v>
                </c:pt>
                <c:pt idx="6">
                  <c:v>353340.25921500003</c:v>
                </c:pt>
                <c:pt idx="7">
                  <c:v>87037.112901899993</c:v>
                </c:pt>
                <c:pt idx="8">
                  <c:v>34909.763279699997</c:v>
                </c:pt>
                <c:pt idx="9">
                  <c:v>278707.21867600002</c:v>
                </c:pt>
                <c:pt idx="10">
                  <c:v>3611901.0774500002</c:v>
                </c:pt>
                <c:pt idx="11">
                  <c:v>364421.328675</c:v>
                </c:pt>
                <c:pt idx="12">
                  <c:v>102862.72992300001</c:v>
                </c:pt>
                <c:pt idx="13">
                  <c:v>1132469.6784300001</c:v>
                </c:pt>
                <c:pt idx="14">
                  <c:v>290621.57759499998</c:v>
                </c:pt>
                <c:pt idx="15">
                  <c:v>128600.04030199999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0929024"/>
        <c:axId val="130930560"/>
        <c:axId val="0"/>
      </c:bar3DChart>
      <c:catAx>
        <c:axId val="130929024"/>
        <c:scaling>
          <c:orientation val="minMax"/>
        </c:scaling>
        <c:delete val="0"/>
        <c:axPos val="l"/>
        <c:majorTickMark val="none"/>
        <c:minorTickMark val="none"/>
        <c:tickLblPos val="nextTo"/>
        <c:crossAx val="130930560"/>
        <c:crosses val="autoZero"/>
        <c:auto val="1"/>
        <c:lblAlgn val="ctr"/>
        <c:lblOffset val="100"/>
        <c:noMultiLvlLbl val="0"/>
      </c:catAx>
      <c:valAx>
        <c:axId val="13093056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30929024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 sz="1800"/>
                  </a:pPr>
                  <a:r>
                    <a:rPr lang="en-US"/>
                    <a:t>Acres in Millions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Values Impacted Rating - Total Acres</a:t>
            </a:r>
          </a:p>
          <a:p>
            <a:pPr>
              <a:defRPr/>
            </a:pPr>
            <a:r>
              <a:rPr lang="en-US"/>
              <a:t>OREGON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Acres</c:v>
          </c:tx>
          <c:invertIfNegative val="0"/>
          <c:dPt>
            <c:idx val="0"/>
            <c:invertIfNegative val="0"/>
            <c:bubble3D val="0"/>
            <c:spPr>
              <a:solidFill>
                <a:srgbClr val="96AD7F"/>
              </a:solidFill>
            </c:spPr>
          </c:dPt>
          <c:dPt>
            <c:idx val="1"/>
            <c:invertIfNegative val="0"/>
            <c:bubble3D val="0"/>
            <c:spPr>
              <a:solidFill>
                <a:srgbClr val="BAD7A8"/>
              </a:solidFill>
            </c:spPr>
          </c:dPt>
          <c:dPt>
            <c:idx val="2"/>
            <c:invertIfNegative val="0"/>
            <c:bubble3D val="0"/>
            <c:spPr>
              <a:solidFill>
                <a:srgbClr val="D7CF9E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FFBE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D37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AA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55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CF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730000"/>
              </a:solidFill>
            </c:spPr>
          </c:dPt>
          <c:val>
            <c:numRef>
              <c:f>'OR Risk Assessment Outputs'!$C$4:$C$12</c:f>
              <c:numCache>
                <c:formatCode>#,##0</c:formatCode>
                <c:ptCount val="9"/>
                <c:pt idx="0">
                  <c:v>18589914.7544</c:v>
                </c:pt>
                <c:pt idx="1">
                  <c:v>14697248.827099999</c:v>
                </c:pt>
                <c:pt idx="2">
                  <c:v>4102451.44129</c:v>
                </c:pt>
                <c:pt idx="3">
                  <c:v>3758837.1531000002</c:v>
                </c:pt>
                <c:pt idx="4">
                  <c:v>3319841.7135999999</c:v>
                </c:pt>
                <c:pt idx="5">
                  <c:v>5105573.2316800002</c:v>
                </c:pt>
                <c:pt idx="6">
                  <c:v>3925792.5309799998</c:v>
                </c:pt>
                <c:pt idx="7">
                  <c:v>1627502.24722</c:v>
                </c:pt>
                <c:pt idx="8">
                  <c:v>628014.38880399999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shape val="box"/>
        <c:axId val="67636224"/>
        <c:axId val="67638016"/>
        <c:axId val="0"/>
      </c:bar3DChart>
      <c:catAx>
        <c:axId val="67636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67638016"/>
        <c:crosses val="autoZero"/>
        <c:auto val="1"/>
        <c:lblAlgn val="ctr"/>
        <c:lblOffset val="100"/>
        <c:noMultiLvlLbl val="0"/>
      </c:catAx>
      <c:valAx>
        <c:axId val="676380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67636224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 sz="1200" baseline="0"/>
                </a:pPr>
                <a:endParaRPr lang="en-US"/>
              </a:p>
            </c:txPr>
          </c:dispUnitsLbl>
        </c:dispUnits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 b="1" i="0" u="none" strike="noStrike" baseline="0">
                <a:effectLst/>
              </a:rPr>
              <a:t>Fire Threat Index </a:t>
            </a:r>
            <a:r>
              <a:rPr lang="en-US" sz="3200"/>
              <a:t> </a:t>
            </a:r>
            <a:r>
              <a:rPr lang="en-US" sz="3200" baseline="0"/>
              <a:t>- Total Acres</a:t>
            </a:r>
          </a:p>
          <a:p>
            <a:pPr>
              <a:defRPr sz="3200"/>
            </a:pPr>
            <a:r>
              <a:rPr lang="en-US" sz="2400" baseline="0"/>
              <a:t>(By Western State Fire Managers Sections)</a:t>
            </a:r>
            <a:endParaRPr lang="en-US" sz="2400"/>
          </a:p>
        </c:rich>
      </c:tx>
      <c:layout>
        <c:manualLayout>
          <c:xMode val="edge"/>
          <c:yMode val="edge"/>
          <c:x val="0.36192035013365942"/>
          <c:y val="8.7578191119256268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96AD7F"/>
            </a:solidFill>
          </c:spPr>
          <c:invertIfNegative val="0"/>
          <c:cat>
            <c:strRef>
              <c:f>'FTI Region Table'!$B$25:$D$25</c:f>
              <c:strCache>
                <c:ptCount val="3"/>
                <c:pt idx="0">
                  <c:v>Section 1 (no PI)</c:v>
                </c:pt>
                <c:pt idx="1">
                  <c:v>Section 2</c:v>
                </c:pt>
                <c:pt idx="2">
                  <c:v>Section 3</c:v>
                </c:pt>
              </c:strCache>
            </c:strRef>
          </c:cat>
          <c:val>
            <c:numRef>
              <c:f>'FTI Region Table'!$B$26:$D$26</c:f>
              <c:numCache>
                <c:formatCode>#,##0</c:formatCode>
                <c:ptCount val="3"/>
                <c:pt idx="0">
                  <c:v>186059425.16672</c:v>
                </c:pt>
                <c:pt idx="1">
                  <c:v>80405901.154210001</c:v>
                </c:pt>
                <c:pt idx="2">
                  <c:v>70022440.725999996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'FTI Region Table'!$B$25:$D$25</c:f>
              <c:strCache>
                <c:ptCount val="3"/>
                <c:pt idx="0">
                  <c:v>Section 1 (no PI)</c:v>
                </c:pt>
                <c:pt idx="1">
                  <c:v>Section 2</c:v>
                </c:pt>
                <c:pt idx="2">
                  <c:v>Section 3</c:v>
                </c:pt>
              </c:strCache>
            </c:strRef>
          </c:cat>
          <c:val>
            <c:numRef>
              <c:f>'FTI Region Table'!$B$27:$D$27</c:f>
              <c:numCache>
                <c:formatCode>#,##0</c:formatCode>
                <c:ptCount val="3"/>
                <c:pt idx="0">
                  <c:v>128596721.893966</c:v>
                </c:pt>
                <c:pt idx="1">
                  <c:v>104003220.49348</c:v>
                </c:pt>
                <c:pt idx="2">
                  <c:v>93743586.177919999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'FTI Region Table'!$B$25:$D$25</c:f>
              <c:strCache>
                <c:ptCount val="3"/>
                <c:pt idx="0">
                  <c:v>Section 1 (no PI)</c:v>
                </c:pt>
                <c:pt idx="1">
                  <c:v>Section 2</c:v>
                </c:pt>
                <c:pt idx="2">
                  <c:v>Section 3</c:v>
                </c:pt>
              </c:strCache>
            </c:strRef>
          </c:cat>
          <c:val>
            <c:numRef>
              <c:f>'FTI Region Table'!$B$28:$D$28</c:f>
              <c:numCache>
                <c:formatCode>#,##0</c:formatCode>
                <c:ptCount val="3"/>
                <c:pt idx="0">
                  <c:v>23055370.343547001</c:v>
                </c:pt>
                <c:pt idx="1">
                  <c:v>26318519.952689998</c:v>
                </c:pt>
                <c:pt idx="2">
                  <c:v>22251670.192984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'FTI Region Table'!$B$25:$D$25</c:f>
              <c:strCache>
                <c:ptCount val="3"/>
                <c:pt idx="0">
                  <c:v>Section 1 (no PI)</c:v>
                </c:pt>
                <c:pt idx="1">
                  <c:v>Section 2</c:v>
                </c:pt>
                <c:pt idx="2">
                  <c:v>Section 3</c:v>
                </c:pt>
              </c:strCache>
            </c:strRef>
          </c:cat>
          <c:val>
            <c:numRef>
              <c:f>'FTI Region Table'!$B$29:$D$29</c:f>
              <c:numCache>
                <c:formatCode>#,##0</c:formatCode>
                <c:ptCount val="3"/>
                <c:pt idx="0">
                  <c:v>34923544.267584004</c:v>
                </c:pt>
                <c:pt idx="1">
                  <c:v>31277636.058460001</c:v>
                </c:pt>
                <c:pt idx="2">
                  <c:v>14909332.476430999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'FTI Region Table'!$B$25:$D$25</c:f>
              <c:strCache>
                <c:ptCount val="3"/>
                <c:pt idx="0">
                  <c:v>Section 1 (no PI)</c:v>
                </c:pt>
                <c:pt idx="1">
                  <c:v>Section 2</c:v>
                </c:pt>
                <c:pt idx="2">
                  <c:v>Section 3</c:v>
                </c:pt>
              </c:strCache>
            </c:strRef>
          </c:cat>
          <c:val>
            <c:numRef>
              <c:f>'FTI Region Table'!$B$30:$D$30</c:f>
              <c:numCache>
                <c:formatCode>#,##0</c:formatCode>
                <c:ptCount val="3"/>
                <c:pt idx="0">
                  <c:v>47596935.426607005</c:v>
                </c:pt>
                <c:pt idx="1">
                  <c:v>27983525.86939</c:v>
                </c:pt>
                <c:pt idx="2">
                  <c:v>10864593.212026201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'FTI Region Table'!$B$25:$D$25</c:f>
              <c:strCache>
                <c:ptCount val="3"/>
                <c:pt idx="0">
                  <c:v>Section 1 (no PI)</c:v>
                </c:pt>
                <c:pt idx="1">
                  <c:v>Section 2</c:v>
                </c:pt>
                <c:pt idx="2">
                  <c:v>Section 3</c:v>
                </c:pt>
              </c:strCache>
            </c:strRef>
          </c:cat>
          <c:val>
            <c:numRef>
              <c:f>'FTI Region Table'!$B$31:$D$31</c:f>
              <c:numCache>
                <c:formatCode>#,##0</c:formatCode>
                <c:ptCount val="3"/>
                <c:pt idx="0">
                  <c:v>49916010.033578999</c:v>
                </c:pt>
                <c:pt idx="1">
                  <c:v>19776983.365589999</c:v>
                </c:pt>
                <c:pt idx="2">
                  <c:v>5547527.2691410007</c:v>
                </c:pt>
              </c:numCache>
            </c:numRef>
          </c:val>
        </c:ser>
        <c:ser>
          <c:idx val="6"/>
          <c:order val="6"/>
          <c:spPr>
            <a:solidFill>
              <a:srgbClr val="FF5500"/>
            </a:solidFill>
          </c:spPr>
          <c:invertIfNegative val="0"/>
          <c:cat>
            <c:strRef>
              <c:f>'FTI Region Table'!$B$25:$D$25</c:f>
              <c:strCache>
                <c:ptCount val="3"/>
                <c:pt idx="0">
                  <c:v>Section 1 (no PI)</c:v>
                </c:pt>
                <c:pt idx="1">
                  <c:v>Section 2</c:v>
                </c:pt>
                <c:pt idx="2">
                  <c:v>Section 3</c:v>
                </c:pt>
              </c:strCache>
            </c:strRef>
          </c:cat>
          <c:val>
            <c:numRef>
              <c:f>'FTI Region Table'!$B$32:$D$32</c:f>
              <c:numCache>
                <c:formatCode>#,##0</c:formatCode>
                <c:ptCount val="3"/>
                <c:pt idx="0">
                  <c:v>30274522.843145002</c:v>
                </c:pt>
                <c:pt idx="1">
                  <c:v>10468503.548930001</c:v>
                </c:pt>
                <c:pt idx="2">
                  <c:v>1894110.411993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'FTI Region Table'!$B$25:$D$25</c:f>
              <c:strCache>
                <c:ptCount val="3"/>
                <c:pt idx="0">
                  <c:v>Section 1 (no PI)</c:v>
                </c:pt>
                <c:pt idx="1">
                  <c:v>Section 2</c:v>
                </c:pt>
                <c:pt idx="2">
                  <c:v>Section 3</c:v>
                </c:pt>
              </c:strCache>
            </c:strRef>
          </c:cat>
          <c:val>
            <c:numRef>
              <c:f>'FTI Region Table'!$B$33:$D$33</c:f>
              <c:numCache>
                <c:formatCode>#,##0</c:formatCode>
                <c:ptCount val="3"/>
                <c:pt idx="0">
                  <c:v>15472443.583085999</c:v>
                </c:pt>
                <c:pt idx="1">
                  <c:v>5123425.4188099997</c:v>
                </c:pt>
                <c:pt idx="2">
                  <c:v>735622.31609999994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'FTI Region Table'!$B$25:$D$25</c:f>
              <c:strCache>
                <c:ptCount val="3"/>
                <c:pt idx="0">
                  <c:v>Section 1 (no PI)</c:v>
                </c:pt>
                <c:pt idx="1">
                  <c:v>Section 2</c:v>
                </c:pt>
                <c:pt idx="2">
                  <c:v>Section 3</c:v>
                </c:pt>
              </c:strCache>
            </c:strRef>
          </c:cat>
          <c:val>
            <c:numRef>
              <c:f>'FTI Region Table'!$B$34:$D$34</c:f>
              <c:numCache>
                <c:formatCode>#,##0</c:formatCode>
                <c:ptCount val="3"/>
                <c:pt idx="0">
                  <c:v>11979460.807453999</c:v>
                </c:pt>
                <c:pt idx="1">
                  <c:v>3583442.0989899999</c:v>
                </c:pt>
                <c:pt idx="2">
                  <c:v>435143.97667439992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1048192"/>
        <c:axId val="131049728"/>
        <c:axId val="0"/>
      </c:bar3DChart>
      <c:catAx>
        <c:axId val="131048192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131049728"/>
        <c:crosses val="autoZero"/>
        <c:auto val="1"/>
        <c:lblAlgn val="ctr"/>
        <c:lblOffset val="100"/>
        <c:noMultiLvlLbl val="0"/>
      </c:catAx>
      <c:valAx>
        <c:axId val="131049728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3104819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 sz="1800"/>
                  </a:pPr>
                  <a:r>
                    <a:rPr lang="en-US"/>
                    <a:t>Acres in Millions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Fire Threat Index </a:t>
            </a:r>
            <a:r>
              <a:rPr lang="en-US"/>
              <a:t> </a:t>
            </a:r>
            <a:r>
              <a:rPr lang="en-US" baseline="0"/>
              <a:t>- Percent Acres</a:t>
            </a:r>
          </a:p>
          <a:p>
            <a:pPr>
              <a:defRPr/>
            </a:pPr>
            <a:r>
              <a:rPr lang="en-US" baseline="0"/>
              <a:t>(All States)</a:t>
            </a:r>
            <a:endParaRPr lang="en-US"/>
          </a:p>
        </c:rich>
      </c:tx>
      <c:layout>
        <c:manualLayout>
          <c:xMode val="edge"/>
          <c:yMode val="edge"/>
          <c:x val="0.36991125570966643"/>
          <c:y val="9.3026123412425915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1</c:v>
          </c:tx>
          <c:spPr>
            <a:solidFill>
              <a:srgbClr val="96AD7F"/>
            </a:solidFill>
          </c:spPr>
          <c:invertIfNegative val="0"/>
          <c:cat>
            <c:strRef>
              <c:f>'FTI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Table'!$B$14:$R$14</c:f>
              <c:numCache>
                <c:formatCode>0.0%</c:formatCode>
                <c:ptCount val="17"/>
                <c:pt idx="0">
                  <c:v>0.40712274533668474</c:v>
                </c:pt>
                <c:pt idx="1">
                  <c:v>0.42915784828200637</c:v>
                </c:pt>
                <c:pt idx="2">
                  <c:v>0.23110394145052382</c:v>
                </c:pt>
                <c:pt idx="3">
                  <c:v>0.26618945371033381</c:v>
                </c:pt>
                <c:pt idx="4">
                  <c:v>0.3707805850217723</c:v>
                </c:pt>
                <c:pt idx="5">
                  <c:v>0.11691948754231136</c:v>
                </c:pt>
                <c:pt idx="6">
                  <c:v>0.90229691600923456</c:v>
                </c:pt>
                <c:pt idx="7">
                  <c:v>0.14157375033308769</c:v>
                </c:pt>
                <c:pt idx="8">
                  <c:v>0.26821330610823918</c:v>
                </c:pt>
                <c:pt idx="9">
                  <c:v>0.31183600231792707</c:v>
                </c:pt>
                <c:pt idx="10">
                  <c:v>0.22854543863286073</c:v>
                </c:pt>
                <c:pt idx="11">
                  <c:v>0.12096629028003003</c:v>
                </c:pt>
                <c:pt idx="12">
                  <c:v>0.33662375118139842</c:v>
                </c:pt>
                <c:pt idx="13">
                  <c:v>0.28463939121965998</c:v>
                </c:pt>
                <c:pt idx="14">
                  <c:v>0.41267594878028779</c:v>
                </c:pt>
                <c:pt idx="15">
                  <c:v>0.62404068593344286</c:v>
                </c:pt>
                <c:pt idx="16">
                  <c:v>9.6574510976579278E-2</c:v>
                </c:pt>
              </c:numCache>
            </c:numRef>
          </c:val>
        </c:ser>
        <c:ser>
          <c:idx val="1"/>
          <c:order val="1"/>
          <c:tx>
            <c:v>2</c:v>
          </c:tx>
          <c:spPr>
            <a:solidFill>
              <a:srgbClr val="BAD7A8"/>
            </a:solidFill>
          </c:spPr>
          <c:invertIfNegative val="0"/>
          <c:cat>
            <c:strRef>
              <c:f>'FTI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Table'!$B$15:$R$15</c:f>
              <c:numCache>
                <c:formatCode>0.0%</c:formatCode>
                <c:ptCount val="17"/>
                <c:pt idx="0">
                  <c:v>0.17137375568443852</c:v>
                </c:pt>
                <c:pt idx="1">
                  <c:v>0.30349813747595178</c:v>
                </c:pt>
                <c:pt idx="2">
                  <c:v>0.32400720398935678</c:v>
                </c:pt>
                <c:pt idx="3">
                  <c:v>0.39826816454681918</c:v>
                </c:pt>
                <c:pt idx="4">
                  <c:v>0.14840577884582168</c:v>
                </c:pt>
                <c:pt idx="5">
                  <c:v>0.35744889156118709</c:v>
                </c:pt>
                <c:pt idx="6">
                  <c:v>8.2131933269711008E-2</c:v>
                </c:pt>
                <c:pt idx="7">
                  <c:v>0.34507129074552961</c:v>
                </c:pt>
                <c:pt idx="8">
                  <c:v>0.46017854382319445</c:v>
                </c:pt>
                <c:pt idx="9">
                  <c:v>0.5071073671604851</c:v>
                </c:pt>
                <c:pt idx="10">
                  <c:v>0.41356205275332608</c:v>
                </c:pt>
                <c:pt idx="11">
                  <c:v>0.42073571099702334</c:v>
                </c:pt>
                <c:pt idx="12">
                  <c:v>0.34832992568317839</c:v>
                </c:pt>
                <c:pt idx="13">
                  <c:v>0.5074309098250066</c:v>
                </c:pt>
                <c:pt idx="14">
                  <c:v>0.22300336795844744</c:v>
                </c:pt>
                <c:pt idx="15">
                  <c:v>0.17214833563401225</c:v>
                </c:pt>
                <c:pt idx="16">
                  <c:v>0.53632697167238086</c:v>
                </c:pt>
              </c:numCache>
            </c:numRef>
          </c:val>
        </c:ser>
        <c:ser>
          <c:idx val="2"/>
          <c:order val="2"/>
          <c:tx>
            <c:v>3</c:v>
          </c:tx>
          <c:spPr>
            <a:solidFill>
              <a:srgbClr val="D7CF9E"/>
            </a:solidFill>
          </c:spPr>
          <c:invertIfNegative val="0"/>
          <c:cat>
            <c:strRef>
              <c:f>'FTI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Table'!$B$16:$R$16</c:f>
              <c:numCache>
                <c:formatCode>0.0%</c:formatCode>
                <c:ptCount val="17"/>
                <c:pt idx="0">
                  <c:v>2.5684439438154225E-2</c:v>
                </c:pt>
                <c:pt idx="1">
                  <c:v>4.3877101957596767E-2</c:v>
                </c:pt>
                <c:pt idx="2">
                  <c:v>5.2512408851921454E-2</c:v>
                </c:pt>
                <c:pt idx="3">
                  <c:v>0.19038187079680635</c:v>
                </c:pt>
                <c:pt idx="4">
                  <c:v>4.1044484033740808E-2</c:v>
                </c:pt>
                <c:pt idx="5">
                  <c:v>7.1005336272929445E-2</c:v>
                </c:pt>
                <c:pt idx="6">
                  <c:v>7.6299009063611322E-3</c:v>
                </c:pt>
                <c:pt idx="7">
                  <c:v>0.15700029936656554</c:v>
                </c:pt>
                <c:pt idx="8">
                  <c:v>6.9337799032235262E-2</c:v>
                </c:pt>
                <c:pt idx="9">
                  <c:v>4.1515858040753126E-2</c:v>
                </c:pt>
                <c:pt idx="10">
                  <c:v>8.2243797475355748E-2</c:v>
                </c:pt>
                <c:pt idx="11">
                  <c:v>7.5913638795929286E-2</c:v>
                </c:pt>
                <c:pt idx="12">
                  <c:v>8.8904332212005874E-2</c:v>
                </c:pt>
                <c:pt idx="13">
                  <c:v>5.4154540475107149E-2</c:v>
                </c:pt>
                <c:pt idx="14">
                  <c:v>4.1942855152658345E-2</c:v>
                </c:pt>
                <c:pt idx="15">
                  <c:v>4.0560936111847613E-2</c:v>
                </c:pt>
                <c:pt idx="16">
                  <c:v>0.12745316594601891</c:v>
                </c:pt>
              </c:numCache>
            </c:numRef>
          </c:val>
        </c:ser>
        <c:ser>
          <c:idx val="3"/>
          <c:order val="3"/>
          <c:tx>
            <c:v>4</c:v>
          </c:tx>
          <c:spPr>
            <a:solidFill>
              <a:srgbClr val="FFFFBE"/>
            </a:solidFill>
          </c:spPr>
          <c:invertIfNegative val="0"/>
          <c:cat>
            <c:strRef>
              <c:f>'FTI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Table'!$B$17:$R$17</c:f>
              <c:numCache>
                <c:formatCode>0.0%</c:formatCode>
                <c:ptCount val="17"/>
                <c:pt idx="0">
                  <c:v>5.7813883739962942E-2</c:v>
                </c:pt>
                <c:pt idx="1">
                  <c:v>6.4837758515250837E-2</c:v>
                </c:pt>
                <c:pt idx="2">
                  <c:v>8.7212959503434107E-2</c:v>
                </c:pt>
                <c:pt idx="3">
                  <c:v>5.5562254358117028E-2</c:v>
                </c:pt>
                <c:pt idx="4">
                  <c:v>6.9322452260621212E-2</c:v>
                </c:pt>
                <c:pt idx="5">
                  <c:v>0.11139001022842052</c:v>
                </c:pt>
                <c:pt idx="6">
                  <c:v>7.0178466136104579E-3</c:v>
                </c:pt>
                <c:pt idx="7">
                  <c:v>0.14461320695486335</c:v>
                </c:pt>
                <c:pt idx="8">
                  <c:v>8.1817984491554169E-2</c:v>
                </c:pt>
                <c:pt idx="9">
                  <c:v>6.1167181316397645E-2</c:v>
                </c:pt>
                <c:pt idx="10">
                  <c:v>0.10343406230615662</c:v>
                </c:pt>
                <c:pt idx="11">
                  <c:v>7.5719795290461217E-2</c:v>
                </c:pt>
                <c:pt idx="12">
                  <c:v>7.9322646628570401E-2</c:v>
                </c:pt>
                <c:pt idx="13">
                  <c:v>6.971418722579209E-2</c:v>
                </c:pt>
                <c:pt idx="14">
                  <c:v>6.6505016341164555E-2</c:v>
                </c:pt>
                <c:pt idx="15">
                  <c:v>4.9378081598618957E-2</c:v>
                </c:pt>
                <c:pt idx="16">
                  <c:v>0.10908020842250789</c:v>
                </c:pt>
              </c:numCache>
            </c:numRef>
          </c:val>
        </c:ser>
        <c:ser>
          <c:idx val="4"/>
          <c:order val="4"/>
          <c:tx>
            <c:v>5</c:v>
          </c:tx>
          <c:spPr>
            <a:solidFill>
              <a:srgbClr val="FFD37F"/>
            </a:solidFill>
          </c:spPr>
          <c:invertIfNegative val="0"/>
          <c:cat>
            <c:strRef>
              <c:f>'FTI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Table'!$B$18:$R$18</c:f>
              <c:numCache>
                <c:formatCode>0.0%</c:formatCode>
                <c:ptCount val="17"/>
                <c:pt idx="0">
                  <c:v>0.10120320744830461</c:v>
                </c:pt>
                <c:pt idx="1">
                  <c:v>6.0951795308082229E-2</c:v>
                </c:pt>
                <c:pt idx="2">
                  <c:v>9.8868962204744712E-2</c:v>
                </c:pt>
                <c:pt idx="3">
                  <c:v>4.6079600061846665E-2</c:v>
                </c:pt>
                <c:pt idx="4">
                  <c:v>8.9327970775891927E-2</c:v>
                </c:pt>
                <c:pt idx="5">
                  <c:v>0.12070498844035542</c:v>
                </c:pt>
                <c:pt idx="6">
                  <c:v>9.2340320108287696E-4</c:v>
                </c:pt>
                <c:pt idx="7">
                  <c:v>0.11311884413284239</c:v>
                </c:pt>
                <c:pt idx="8">
                  <c:v>6.2265820556292095E-2</c:v>
                </c:pt>
                <c:pt idx="9">
                  <c:v>4.18843779333994E-2</c:v>
                </c:pt>
                <c:pt idx="10">
                  <c:v>8.2815457928051131E-2</c:v>
                </c:pt>
                <c:pt idx="11">
                  <c:v>7.1926045930892635E-2</c:v>
                </c:pt>
                <c:pt idx="12">
                  <c:v>7.2762801112816938E-2</c:v>
                </c:pt>
                <c:pt idx="13">
                  <c:v>4.7794273836651011E-2</c:v>
                </c:pt>
                <c:pt idx="14">
                  <c:v>7.7804348756948791E-2</c:v>
                </c:pt>
                <c:pt idx="15">
                  <c:v>4.2389208674094195E-2</c:v>
                </c:pt>
                <c:pt idx="16">
                  <c:v>7.8382536216131268E-2</c:v>
                </c:pt>
              </c:numCache>
            </c:numRef>
          </c:val>
        </c:ser>
        <c:ser>
          <c:idx val="5"/>
          <c:order val="5"/>
          <c:tx>
            <c:v>6</c:v>
          </c:tx>
          <c:spPr>
            <a:solidFill>
              <a:srgbClr val="FFAA00"/>
            </a:solidFill>
          </c:spPr>
          <c:invertIfNegative val="0"/>
          <c:cat>
            <c:strRef>
              <c:f>'FTI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Table'!$B$19:$R$19</c:f>
              <c:numCache>
                <c:formatCode>0.0%</c:formatCode>
                <c:ptCount val="17"/>
                <c:pt idx="0">
                  <c:v>0.11836392464461323</c:v>
                </c:pt>
                <c:pt idx="1">
                  <c:v>4.5881702543112655E-2</c:v>
                </c:pt>
                <c:pt idx="2">
                  <c:v>8.5647466445142623E-2</c:v>
                </c:pt>
                <c:pt idx="3">
                  <c:v>2.60017701000036E-2</c:v>
                </c:pt>
                <c:pt idx="4">
                  <c:v>8.3275298944692128E-2</c:v>
                </c:pt>
                <c:pt idx="5">
                  <c:v>0.10227473973135509</c:v>
                </c:pt>
                <c:pt idx="6">
                  <c:v>0</c:v>
                </c:pt>
                <c:pt idx="7">
                  <c:v>5.901804346798438E-2</c:v>
                </c:pt>
                <c:pt idx="8">
                  <c:v>3.4670880812409044E-2</c:v>
                </c:pt>
                <c:pt idx="9">
                  <c:v>2.3771868658172154E-2</c:v>
                </c:pt>
                <c:pt idx="10">
                  <c:v>5.6239473346734604E-2</c:v>
                </c:pt>
                <c:pt idx="11">
                  <c:v>7.4151550634858107E-2</c:v>
                </c:pt>
                <c:pt idx="12">
                  <c:v>4.4833876397520817E-2</c:v>
                </c:pt>
                <c:pt idx="13">
                  <c:v>2.0591431329461316E-2</c:v>
                </c:pt>
                <c:pt idx="14">
                  <c:v>7.3485963707271215E-2</c:v>
                </c:pt>
                <c:pt idx="15">
                  <c:v>3.7057679911373632E-2</c:v>
                </c:pt>
                <c:pt idx="16">
                  <c:v>3.7766608872393914E-2</c:v>
                </c:pt>
              </c:numCache>
            </c:numRef>
          </c:val>
        </c:ser>
        <c:ser>
          <c:idx val="6"/>
          <c:order val="6"/>
          <c:tx>
            <c:v>7</c:v>
          </c:tx>
          <c:spPr>
            <a:solidFill>
              <a:srgbClr val="FF5500"/>
            </a:solidFill>
          </c:spPr>
          <c:invertIfNegative val="0"/>
          <c:cat>
            <c:strRef>
              <c:f>'FTI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Table'!$B$20:$R$20</c:f>
              <c:numCache>
                <c:formatCode>0.0%</c:formatCode>
                <c:ptCount val="17"/>
                <c:pt idx="0">
                  <c:v>7.0708836427564162E-2</c:v>
                </c:pt>
                <c:pt idx="1">
                  <c:v>2.6081472983736434E-2</c:v>
                </c:pt>
                <c:pt idx="2">
                  <c:v>5.6319791258641894E-2</c:v>
                </c:pt>
                <c:pt idx="3">
                  <c:v>1.1792763932616057E-2</c:v>
                </c:pt>
                <c:pt idx="4">
                  <c:v>6.7218668178228441E-2</c:v>
                </c:pt>
                <c:pt idx="5">
                  <c:v>6.1949865178663695E-2</c:v>
                </c:pt>
                <c:pt idx="6">
                  <c:v>0</c:v>
                </c:pt>
                <c:pt idx="7">
                  <c:v>2.6131571057973802E-2</c:v>
                </c:pt>
                <c:pt idx="8">
                  <c:v>1.2479062304200112E-2</c:v>
                </c:pt>
                <c:pt idx="9">
                  <c:v>8.292869179650518E-3</c:v>
                </c:pt>
                <c:pt idx="10">
                  <c:v>2.2581680820381415E-2</c:v>
                </c:pt>
                <c:pt idx="11">
                  <c:v>5.5284683527406071E-2</c:v>
                </c:pt>
                <c:pt idx="12">
                  <c:v>1.5773895144426502E-2</c:v>
                </c:pt>
                <c:pt idx="13">
                  <c:v>6.9717242853194463E-3</c:v>
                </c:pt>
                <c:pt idx="14">
                  <c:v>4.8946404525689068E-2</c:v>
                </c:pt>
                <c:pt idx="15">
                  <c:v>1.9132649221231729E-2</c:v>
                </c:pt>
                <c:pt idx="16">
                  <c:v>9.8028082291926975E-3</c:v>
                </c:pt>
              </c:numCache>
            </c:numRef>
          </c:val>
        </c:ser>
        <c:ser>
          <c:idx val="7"/>
          <c:order val="7"/>
          <c:tx>
            <c:v>8</c:v>
          </c:tx>
          <c:spPr>
            <a:solidFill>
              <a:srgbClr val="CF0000"/>
            </a:solidFill>
          </c:spPr>
          <c:invertIfNegative val="0"/>
          <c:cat>
            <c:strRef>
              <c:f>'FTI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Table'!$B$21:$R$21</c:f>
              <c:numCache>
                <c:formatCode>0.0%</c:formatCode>
                <c:ptCount val="17"/>
                <c:pt idx="0">
                  <c:v>3.0820297734395246E-2</c:v>
                </c:pt>
                <c:pt idx="1">
                  <c:v>1.5353108697781004E-2</c:v>
                </c:pt>
                <c:pt idx="2">
                  <c:v>3.0842227086954943E-2</c:v>
                </c:pt>
                <c:pt idx="3">
                  <c:v>4.261150981565087E-3</c:v>
                </c:pt>
                <c:pt idx="4">
                  <c:v>6.3345510058040497E-2</c:v>
                </c:pt>
                <c:pt idx="5">
                  <c:v>3.3814895406176076E-2</c:v>
                </c:pt>
                <c:pt idx="6">
                  <c:v>0</c:v>
                </c:pt>
                <c:pt idx="7">
                  <c:v>8.9155086031482075E-3</c:v>
                </c:pt>
                <c:pt idx="8">
                  <c:v>6.0977107193829396E-3</c:v>
                </c:pt>
                <c:pt idx="9">
                  <c:v>3.2302700961695349E-3</c:v>
                </c:pt>
                <c:pt idx="10">
                  <c:v>6.8047965354785765E-3</c:v>
                </c:pt>
                <c:pt idx="11">
                  <c:v>5.0338763675843994E-2</c:v>
                </c:pt>
                <c:pt idx="12">
                  <c:v>6.912699129030273E-3</c:v>
                </c:pt>
                <c:pt idx="13">
                  <c:v>5.2897784475003486E-3</c:v>
                </c:pt>
                <c:pt idx="14">
                  <c:v>3.023486089156064E-2</c:v>
                </c:pt>
                <c:pt idx="15">
                  <c:v>7.1472106031583004E-3</c:v>
                </c:pt>
                <c:pt idx="16">
                  <c:v>2.3734630946297265E-3</c:v>
                </c:pt>
              </c:numCache>
            </c:numRef>
          </c:val>
        </c:ser>
        <c:ser>
          <c:idx val="8"/>
          <c:order val="8"/>
          <c:tx>
            <c:v>9</c:v>
          </c:tx>
          <c:spPr>
            <a:solidFill>
              <a:srgbClr val="730000"/>
            </a:solidFill>
          </c:spPr>
          <c:invertIfNegative val="0"/>
          <c:cat>
            <c:strRef>
              <c:f>'FTI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'FTI Region Table'!$B$22:$R$22</c:f>
              <c:numCache>
                <c:formatCode>0.0%</c:formatCode>
                <c:ptCount val="17"/>
                <c:pt idx="0">
                  <c:v>1.6908909545882488E-2</c:v>
                </c:pt>
                <c:pt idx="1">
                  <c:v>1.0361074236481917E-2</c:v>
                </c:pt>
                <c:pt idx="2">
                  <c:v>3.34850392092799E-2</c:v>
                </c:pt>
                <c:pt idx="3">
                  <c:v>1.462971511892264E-3</c:v>
                </c:pt>
                <c:pt idx="4">
                  <c:v>6.7279251881191132E-2</c:v>
                </c:pt>
                <c:pt idx="5">
                  <c:v>2.4491785638601236E-2</c:v>
                </c:pt>
                <c:pt idx="6">
                  <c:v>0</c:v>
                </c:pt>
                <c:pt idx="7">
                  <c:v>4.5574853380051664E-3</c:v>
                </c:pt>
                <c:pt idx="8">
                  <c:v>4.9388921524926967E-3</c:v>
                </c:pt>
                <c:pt idx="9">
                  <c:v>1.1942052970454217E-3</c:v>
                </c:pt>
                <c:pt idx="10">
                  <c:v>3.7732402016549256E-3</c:v>
                </c:pt>
                <c:pt idx="11">
                  <c:v>5.496352086755537E-2</c:v>
                </c:pt>
                <c:pt idx="12">
                  <c:v>6.536072511052436E-3</c:v>
                </c:pt>
                <c:pt idx="13">
                  <c:v>3.4137633555022264E-3</c:v>
                </c:pt>
                <c:pt idx="14">
                  <c:v>2.5401233885972076E-2</c:v>
                </c:pt>
                <c:pt idx="15">
                  <c:v>8.1452123122203873E-3</c:v>
                </c:pt>
                <c:pt idx="16">
                  <c:v>2.2397265701654782E-3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131114496"/>
        <c:axId val="131116032"/>
        <c:axId val="0"/>
      </c:bar3DChart>
      <c:catAx>
        <c:axId val="131114496"/>
        <c:scaling>
          <c:orientation val="minMax"/>
        </c:scaling>
        <c:delete val="0"/>
        <c:axPos val="l"/>
        <c:majorTickMark val="none"/>
        <c:minorTickMark val="none"/>
        <c:tickLblPos val="nextTo"/>
        <c:crossAx val="131116032"/>
        <c:crosses val="autoZero"/>
        <c:auto val="1"/>
        <c:lblAlgn val="ctr"/>
        <c:lblOffset val="100"/>
        <c:noMultiLvlLbl val="0"/>
      </c:catAx>
      <c:valAx>
        <c:axId val="131116032"/>
        <c:scaling>
          <c:orientation val="minMax"/>
        </c:scaling>
        <c:delete val="0"/>
        <c:axPos val="b"/>
        <c:majorGridlines/>
        <c:numFmt formatCode="0.0%" sourceLinked="1"/>
        <c:majorTickMark val="none"/>
        <c:minorTickMark val="none"/>
        <c:tickLblPos val="nextTo"/>
        <c:crossAx val="131114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 b="1" i="0" u="none" strike="noStrike" baseline="0">
                <a:effectLst/>
              </a:rPr>
              <a:t>Fire Effects Index </a:t>
            </a:r>
            <a:r>
              <a:rPr lang="en-US" sz="3200" baseline="0"/>
              <a:t>- Total Acres</a:t>
            </a:r>
          </a:p>
          <a:p>
            <a:pPr>
              <a:defRPr sz="3200"/>
            </a:pPr>
            <a:r>
              <a:rPr lang="en-US" sz="2400" baseline="0"/>
              <a:t>(All States)</a:t>
            </a:r>
            <a:endParaRPr lang="en-US" sz="2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96AD7F"/>
            </a:solidFill>
          </c:spPr>
          <c:invertIfNegative val="0"/>
          <c:cat>
            <c:strRef>
              <c:f>'FEI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Table'!$B$2:$R$2</c:f>
              <c:numCache>
                <c:formatCode>#,##0</c:formatCode>
                <c:ptCount val="17"/>
                <c:pt idx="0">
                  <c:v>14097899.539100001</c:v>
                </c:pt>
                <c:pt idx="1">
                  <c:v>29476009.209100001</c:v>
                </c:pt>
                <c:pt idx="2">
                  <c:v>21566894.0099</c:v>
                </c:pt>
                <c:pt idx="3">
                  <c:v>22431302.955499999</c:v>
                </c:pt>
                <c:pt idx="4">
                  <c:v>21784.464441399999</c:v>
                </c:pt>
                <c:pt idx="5">
                  <c:v>16164053.711999999</c:v>
                </c:pt>
                <c:pt idx="6">
                  <c:v>15936354.084899999</c:v>
                </c:pt>
                <c:pt idx="7">
                  <c:v>34445813.611000001</c:v>
                </c:pt>
                <c:pt idx="8">
                  <c:v>20426405.218199998</c:v>
                </c:pt>
                <c:pt idx="9">
                  <c:v>20426405.218199998</c:v>
                </c:pt>
                <c:pt idx="10">
                  <c:v>40780344.633599997</c:v>
                </c:pt>
                <c:pt idx="11">
                  <c:v>27568037.816100001</c:v>
                </c:pt>
                <c:pt idx="12">
                  <c:v>20660158.682500001</c:v>
                </c:pt>
                <c:pt idx="13">
                  <c:v>19868414.3334</c:v>
                </c:pt>
                <c:pt idx="14">
                  <c:v>16517009.672900001</c:v>
                </c:pt>
                <c:pt idx="15">
                  <c:v>8207405.6181899998</c:v>
                </c:pt>
                <c:pt idx="16">
                  <c:v>31714627.913899999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'FEI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Table'!$B$3:$R$3</c:f>
              <c:numCache>
                <c:formatCode>#,##0</c:formatCode>
                <c:ptCount val="17"/>
                <c:pt idx="0">
                  <c:v>109522881.46600001</c:v>
                </c:pt>
                <c:pt idx="1">
                  <c:v>22657150.478399999</c:v>
                </c:pt>
                <c:pt idx="2">
                  <c:v>20584534.400899999</c:v>
                </c:pt>
                <c:pt idx="3">
                  <c:v>17713928.042399999</c:v>
                </c:pt>
                <c:pt idx="4">
                  <c:v>1029359.86784</c:v>
                </c:pt>
                <c:pt idx="5">
                  <c:v>15162176.7316</c:v>
                </c:pt>
                <c:pt idx="6">
                  <c:v>9944094.2854200006</c:v>
                </c:pt>
                <c:pt idx="7">
                  <c:v>28107108.459600002</c:v>
                </c:pt>
                <c:pt idx="8">
                  <c:v>5265477.6783699999</c:v>
                </c:pt>
                <c:pt idx="9">
                  <c:v>5265477.6783699999</c:v>
                </c:pt>
                <c:pt idx="10">
                  <c:v>16764573.6074</c:v>
                </c:pt>
                <c:pt idx="11">
                  <c:v>9836592.8438700009</c:v>
                </c:pt>
                <c:pt idx="12">
                  <c:v>14703760.9933</c:v>
                </c:pt>
                <c:pt idx="13">
                  <c:v>7693149.1240499998</c:v>
                </c:pt>
                <c:pt idx="14">
                  <c:v>11063480.475199999</c:v>
                </c:pt>
                <c:pt idx="15">
                  <c:v>9086931.6309099998</c:v>
                </c:pt>
                <c:pt idx="16">
                  <c:v>16764627.426899999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'FEI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Table'!$B$4:$R$4</c:f>
              <c:numCache>
                <c:formatCode>#,##0</c:formatCode>
                <c:ptCount val="17"/>
                <c:pt idx="0">
                  <c:v>35966409.438000001</c:v>
                </c:pt>
                <c:pt idx="1">
                  <c:v>5479622.5621800004</c:v>
                </c:pt>
                <c:pt idx="2">
                  <c:v>3594302.9735300001</c:v>
                </c:pt>
                <c:pt idx="3">
                  <c:v>534286.70805899997</c:v>
                </c:pt>
                <c:pt idx="4">
                  <c:v>53232.429596499998</c:v>
                </c:pt>
                <c:pt idx="5">
                  <c:v>601995.92995400005</c:v>
                </c:pt>
                <c:pt idx="6">
                  <c:v>14619.5697877</c:v>
                </c:pt>
                <c:pt idx="7">
                  <c:v>500788.70724199997</c:v>
                </c:pt>
                <c:pt idx="8">
                  <c:v>32680.699769300001</c:v>
                </c:pt>
                <c:pt idx="9">
                  <c:v>32680.699769300001</c:v>
                </c:pt>
                <c:pt idx="10">
                  <c:v>4922546.8321700003</c:v>
                </c:pt>
                <c:pt idx="11">
                  <c:v>10060541.114700001</c:v>
                </c:pt>
                <c:pt idx="12">
                  <c:v>1558794.69034</c:v>
                </c:pt>
                <c:pt idx="13">
                  <c:v>74337.700187800001</c:v>
                </c:pt>
                <c:pt idx="14">
                  <c:v>4998076.1239299998</c:v>
                </c:pt>
                <c:pt idx="15">
                  <c:v>117267.466292</c:v>
                </c:pt>
                <c:pt idx="16">
                  <c:v>195185.056266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'FEI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Table'!$B$5:$R$5</c:f>
              <c:numCache>
                <c:formatCode>#,##0</c:formatCode>
                <c:ptCount val="17"/>
                <c:pt idx="0">
                  <c:v>41297963.070500001</c:v>
                </c:pt>
                <c:pt idx="1">
                  <c:v>2093186.71083</c:v>
                </c:pt>
                <c:pt idx="2">
                  <c:v>5887294.3262999998</c:v>
                </c:pt>
                <c:pt idx="3">
                  <c:v>2433348.9636200001</c:v>
                </c:pt>
                <c:pt idx="4">
                  <c:v>317410.59318600001</c:v>
                </c:pt>
                <c:pt idx="5">
                  <c:v>2910606.9621199998</c:v>
                </c:pt>
                <c:pt idx="6">
                  <c:v>287745.56748600001</c:v>
                </c:pt>
                <c:pt idx="7">
                  <c:v>1632969.9395600001</c:v>
                </c:pt>
                <c:pt idx="8">
                  <c:v>532194.19498200004</c:v>
                </c:pt>
                <c:pt idx="9">
                  <c:v>532194.19498200004</c:v>
                </c:pt>
                <c:pt idx="10">
                  <c:v>2850730.4865899999</c:v>
                </c:pt>
                <c:pt idx="11">
                  <c:v>8921028.8588200007</c:v>
                </c:pt>
                <c:pt idx="12">
                  <c:v>2909239.8703600001</c:v>
                </c:pt>
                <c:pt idx="13">
                  <c:v>194758.05816799999</c:v>
                </c:pt>
                <c:pt idx="14">
                  <c:v>2148763.1820700001</c:v>
                </c:pt>
                <c:pt idx="15">
                  <c:v>3533099.4679800002</c:v>
                </c:pt>
                <c:pt idx="16">
                  <c:v>1201029.7830000001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'FEI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Table'!$B$6:$R$6</c:f>
              <c:numCache>
                <c:formatCode>#,##0</c:formatCode>
                <c:ptCount val="17"/>
                <c:pt idx="0">
                  <c:v>51180715.520800002</c:v>
                </c:pt>
                <c:pt idx="1">
                  <c:v>1842333.3342500001</c:v>
                </c:pt>
                <c:pt idx="2">
                  <c:v>5175470.0375499995</c:v>
                </c:pt>
                <c:pt idx="3">
                  <c:v>2506158.5888499999</c:v>
                </c:pt>
                <c:pt idx="4">
                  <c:v>806789.11061800004</c:v>
                </c:pt>
                <c:pt idx="5">
                  <c:v>2942138.32534</c:v>
                </c:pt>
                <c:pt idx="6">
                  <c:v>332428.69453199999</c:v>
                </c:pt>
                <c:pt idx="7">
                  <c:v>3945614.9917799998</c:v>
                </c:pt>
                <c:pt idx="8">
                  <c:v>317603.85430399998</c:v>
                </c:pt>
                <c:pt idx="9">
                  <c:v>317603.85430399998</c:v>
                </c:pt>
                <c:pt idx="10">
                  <c:v>2385268.9777500001</c:v>
                </c:pt>
                <c:pt idx="11">
                  <c:v>1842056.45267</c:v>
                </c:pt>
                <c:pt idx="12">
                  <c:v>3686691.3717200002</c:v>
                </c:pt>
                <c:pt idx="13">
                  <c:v>126048.504269</c:v>
                </c:pt>
                <c:pt idx="14">
                  <c:v>2834125.8204299998</c:v>
                </c:pt>
                <c:pt idx="15">
                  <c:v>2903613.5338900001</c:v>
                </c:pt>
                <c:pt idx="16">
                  <c:v>1476503.38066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'FEI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Table'!$B$7:$R$7</c:f>
              <c:numCache>
                <c:formatCode>#,##0</c:formatCode>
                <c:ptCount val="17"/>
                <c:pt idx="0">
                  <c:v>27219105.645100001</c:v>
                </c:pt>
                <c:pt idx="1">
                  <c:v>1443015.16521</c:v>
                </c:pt>
                <c:pt idx="2">
                  <c:v>8424396.2664100006</c:v>
                </c:pt>
                <c:pt idx="3">
                  <c:v>4956486.5091500003</c:v>
                </c:pt>
                <c:pt idx="4">
                  <c:v>277053.26822899998</c:v>
                </c:pt>
                <c:pt idx="5">
                  <c:v>3673030.74792</c:v>
                </c:pt>
                <c:pt idx="6">
                  <c:v>563783.82565200003</c:v>
                </c:pt>
                <c:pt idx="7">
                  <c:v>3843539.7620000001</c:v>
                </c:pt>
                <c:pt idx="8">
                  <c:v>595079.67273500003</c:v>
                </c:pt>
                <c:pt idx="9">
                  <c:v>595079.67273500003</c:v>
                </c:pt>
                <c:pt idx="10">
                  <c:v>1697445.09565</c:v>
                </c:pt>
                <c:pt idx="11">
                  <c:v>4944431.8190799998</c:v>
                </c:pt>
                <c:pt idx="12">
                  <c:v>5158036.4009699998</c:v>
                </c:pt>
                <c:pt idx="13">
                  <c:v>376648.57312000002</c:v>
                </c:pt>
                <c:pt idx="14">
                  <c:v>3772214.1775600002</c:v>
                </c:pt>
                <c:pt idx="15">
                  <c:v>3940939.1402099999</c:v>
                </c:pt>
                <c:pt idx="16">
                  <c:v>2875915.1457799999</c:v>
                </c:pt>
              </c:numCache>
            </c:numRef>
          </c:val>
        </c:ser>
        <c:ser>
          <c:idx val="6"/>
          <c:order val="6"/>
          <c:spPr>
            <a:solidFill>
              <a:srgbClr val="FF5500"/>
            </a:solidFill>
          </c:spPr>
          <c:invertIfNegative val="0"/>
          <c:cat>
            <c:strRef>
              <c:f>'FEI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Table'!$B$8:$R$8</c:f>
              <c:numCache>
                <c:formatCode>#,##0</c:formatCode>
                <c:ptCount val="17"/>
                <c:pt idx="0">
                  <c:v>9460105.2846099995</c:v>
                </c:pt>
                <c:pt idx="1">
                  <c:v>1312649.3098599999</c:v>
                </c:pt>
                <c:pt idx="2">
                  <c:v>6563747.6048699999</c:v>
                </c:pt>
                <c:pt idx="3">
                  <c:v>2397857.1930399998</c:v>
                </c:pt>
                <c:pt idx="4">
                  <c:v>218194.02671199999</c:v>
                </c:pt>
                <c:pt idx="5">
                  <c:v>3075198.4942200002</c:v>
                </c:pt>
                <c:pt idx="6">
                  <c:v>649010.19974299998</c:v>
                </c:pt>
                <c:pt idx="7">
                  <c:v>2932173.7020100001</c:v>
                </c:pt>
                <c:pt idx="8">
                  <c:v>432232.16099599999</c:v>
                </c:pt>
                <c:pt idx="9">
                  <c:v>432232.16099599999</c:v>
                </c:pt>
                <c:pt idx="10">
                  <c:v>1315789.74743</c:v>
                </c:pt>
                <c:pt idx="11">
                  <c:v>968623.39145300002</c:v>
                </c:pt>
                <c:pt idx="12">
                  <c:v>4606545.63631</c:v>
                </c:pt>
                <c:pt idx="13">
                  <c:v>289959.06335800001</c:v>
                </c:pt>
                <c:pt idx="14">
                  <c:v>1764498.91995</c:v>
                </c:pt>
                <c:pt idx="15">
                  <c:v>4634148.98061</c:v>
                </c:pt>
                <c:pt idx="16">
                  <c:v>1377803.88219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'FEI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Table'!$B$9:$R$9</c:f>
              <c:numCache>
                <c:formatCode>#,##0</c:formatCode>
                <c:ptCount val="17"/>
                <c:pt idx="0">
                  <c:v>695246.08758199995</c:v>
                </c:pt>
                <c:pt idx="1">
                  <c:v>1659730.2662200001</c:v>
                </c:pt>
                <c:pt idx="2">
                  <c:v>4111944.5395800001</c:v>
                </c:pt>
                <c:pt idx="3">
                  <c:v>1581516.8910999999</c:v>
                </c:pt>
                <c:pt idx="4">
                  <c:v>153919.02598100001</c:v>
                </c:pt>
                <c:pt idx="5">
                  <c:v>748134.24996199994</c:v>
                </c:pt>
                <c:pt idx="6">
                  <c:v>1564476.1086599999</c:v>
                </c:pt>
                <c:pt idx="7">
                  <c:v>1311064.5242099999</c:v>
                </c:pt>
                <c:pt idx="8">
                  <c:v>913631.59625399997</c:v>
                </c:pt>
                <c:pt idx="9">
                  <c:v>913631.59625399997</c:v>
                </c:pt>
                <c:pt idx="10">
                  <c:v>1202322.11943</c:v>
                </c:pt>
                <c:pt idx="11">
                  <c:v>426504.38181699999</c:v>
                </c:pt>
                <c:pt idx="12">
                  <c:v>1842819.16604</c:v>
                </c:pt>
                <c:pt idx="13">
                  <c:v>644687.51118200005</c:v>
                </c:pt>
                <c:pt idx="14">
                  <c:v>854238.16232500004</c:v>
                </c:pt>
                <c:pt idx="15">
                  <c:v>2341920.2197599998</c:v>
                </c:pt>
                <c:pt idx="16">
                  <c:v>694353.172288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'FEI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Table'!$B$10:$R$10</c:f>
              <c:numCache>
                <c:formatCode>#,##0</c:formatCode>
                <c:ptCount val="17"/>
                <c:pt idx="0">
                  <c:v>217992.092195</c:v>
                </c:pt>
                <c:pt idx="1">
                  <c:v>1107646.1884600001</c:v>
                </c:pt>
                <c:pt idx="2">
                  <c:v>2171235.9585500001</c:v>
                </c:pt>
                <c:pt idx="3">
                  <c:v>1313823.5546299999</c:v>
                </c:pt>
                <c:pt idx="4">
                  <c:v>87177.888837399994</c:v>
                </c:pt>
                <c:pt idx="5">
                  <c:v>615301.14622</c:v>
                </c:pt>
                <c:pt idx="6">
                  <c:v>837862.340463</c:v>
                </c:pt>
                <c:pt idx="7">
                  <c:v>810004.94004599995</c:v>
                </c:pt>
                <c:pt idx="8">
                  <c:v>717326.33716500003</c:v>
                </c:pt>
                <c:pt idx="9">
                  <c:v>717326.33716500003</c:v>
                </c:pt>
                <c:pt idx="10">
                  <c:v>1945065.74079</c:v>
                </c:pt>
                <c:pt idx="11">
                  <c:v>1146697.6109</c:v>
                </c:pt>
                <c:pt idx="12">
                  <c:v>629129.47661999997</c:v>
                </c:pt>
                <c:pt idx="13">
                  <c:v>863766.44697399996</c:v>
                </c:pt>
                <c:pt idx="14">
                  <c:v>630848.10250299994</c:v>
                </c:pt>
                <c:pt idx="15">
                  <c:v>874118.48212199996</c:v>
                </c:pt>
                <c:pt idx="16">
                  <c:v>1117695.32183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0317696"/>
        <c:axId val="130323584"/>
        <c:axId val="0"/>
      </c:bar3DChart>
      <c:catAx>
        <c:axId val="130317696"/>
        <c:scaling>
          <c:orientation val="minMax"/>
        </c:scaling>
        <c:delete val="0"/>
        <c:axPos val="l"/>
        <c:majorTickMark val="none"/>
        <c:minorTickMark val="none"/>
        <c:tickLblPos val="nextTo"/>
        <c:crossAx val="130323584"/>
        <c:crosses val="autoZero"/>
        <c:auto val="1"/>
        <c:lblAlgn val="ctr"/>
        <c:lblOffset val="100"/>
        <c:noMultiLvlLbl val="0"/>
      </c:catAx>
      <c:valAx>
        <c:axId val="130323584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2800" baseline="0"/>
                </a:pPr>
                <a:r>
                  <a:rPr lang="en-US" sz="2800" baseline="0"/>
                  <a:t>Total Acres</a:t>
                </a:r>
              </a:p>
            </c:rich>
          </c:tx>
          <c:layout>
            <c:manualLayout>
              <c:xMode val="edge"/>
              <c:yMode val="edge"/>
              <c:x val="0.45292602544128968"/>
              <c:y val="0.9037616163013285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30317696"/>
        <c:crosses val="autoZero"/>
        <c:crossBetween val="between"/>
        <c:dispUnits>
          <c:builtInUnit val="millions"/>
          <c:dispUnitsLbl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Fire</a:t>
            </a:r>
            <a:r>
              <a:rPr lang="en-US" sz="3200" baseline="0"/>
              <a:t> Effects Index - Total Acres</a:t>
            </a:r>
          </a:p>
          <a:p>
            <a:pPr>
              <a:defRPr sz="3200"/>
            </a:pPr>
            <a:r>
              <a:rPr lang="en-US" sz="2400" baseline="0"/>
              <a:t>(All States Excluding Alaska)</a:t>
            </a:r>
            <a:endParaRPr lang="en-US" sz="2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96AD7F"/>
            </a:solidFill>
          </c:spPr>
          <c:invertIfNegative val="0"/>
          <c:cat>
            <c:strRef>
              <c:f>'FEI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'FEI Region Table'!$C$2:$R$2</c:f>
              <c:numCache>
                <c:formatCode>#,##0</c:formatCode>
                <c:ptCount val="16"/>
                <c:pt idx="0">
                  <c:v>29476009.209100001</c:v>
                </c:pt>
                <c:pt idx="1">
                  <c:v>21566894.0099</c:v>
                </c:pt>
                <c:pt idx="2">
                  <c:v>22431302.955499999</c:v>
                </c:pt>
                <c:pt idx="3">
                  <c:v>21784.464441399999</c:v>
                </c:pt>
                <c:pt idx="4">
                  <c:v>16164053.711999999</c:v>
                </c:pt>
                <c:pt idx="5">
                  <c:v>15936354.084899999</c:v>
                </c:pt>
                <c:pt idx="6">
                  <c:v>34445813.611000001</c:v>
                </c:pt>
                <c:pt idx="7">
                  <c:v>20426405.218199998</c:v>
                </c:pt>
                <c:pt idx="8">
                  <c:v>20426405.218199998</c:v>
                </c:pt>
                <c:pt idx="9">
                  <c:v>40780344.633599997</c:v>
                </c:pt>
                <c:pt idx="10">
                  <c:v>27568037.816100001</c:v>
                </c:pt>
                <c:pt idx="11">
                  <c:v>20660158.682500001</c:v>
                </c:pt>
                <c:pt idx="12">
                  <c:v>19868414.3334</c:v>
                </c:pt>
                <c:pt idx="13">
                  <c:v>16517009.672900001</c:v>
                </c:pt>
                <c:pt idx="14">
                  <c:v>8207405.6181899998</c:v>
                </c:pt>
                <c:pt idx="15">
                  <c:v>31714627.913899999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'FEI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'FEI Region Table'!$C$3:$R$3</c:f>
              <c:numCache>
                <c:formatCode>#,##0</c:formatCode>
                <c:ptCount val="16"/>
                <c:pt idx="0">
                  <c:v>22657150.478399999</c:v>
                </c:pt>
                <c:pt idx="1">
                  <c:v>20584534.400899999</c:v>
                </c:pt>
                <c:pt idx="2">
                  <c:v>17713928.042399999</c:v>
                </c:pt>
                <c:pt idx="3">
                  <c:v>1029359.86784</c:v>
                </c:pt>
                <c:pt idx="4">
                  <c:v>15162176.7316</c:v>
                </c:pt>
                <c:pt idx="5">
                  <c:v>9944094.2854200006</c:v>
                </c:pt>
                <c:pt idx="6">
                  <c:v>28107108.459600002</c:v>
                </c:pt>
                <c:pt idx="7">
                  <c:v>5265477.6783699999</c:v>
                </c:pt>
                <c:pt idx="8">
                  <c:v>5265477.6783699999</c:v>
                </c:pt>
                <c:pt idx="9">
                  <c:v>16764573.6074</c:v>
                </c:pt>
                <c:pt idx="10">
                  <c:v>9836592.8438700009</c:v>
                </c:pt>
                <c:pt idx="11">
                  <c:v>14703760.9933</c:v>
                </c:pt>
                <c:pt idx="12">
                  <c:v>7693149.1240499998</c:v>
                </c:pt>
                <c:pt idx="13">
                  <c:v>11063480.475199999</c:v>
                </c:pt>
                <c:pt idx="14">
                  <c:v>9086931.6309099998</c:v>
                </c:pt>
                <c:pt idx="15">
                  <c:v>16764627.426899999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'FEI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'FEI Region Table'!$C$4:$R$4</c:f>
              <c:numCache>
                <c:formatCode>#,##0</c:formatCode>
                <c:ptCount val="16"/>
                <c:pt idx="0">
                  <c:v>5479622.5621800004</c:v>
                </c:pt>
                <c:pt idx="1">
                  <c:v>3594302.9735300001</c:v>
                </c:pt>
                <c:pt idx="2">
                  <c:v>534286.70805899997</c:v>
                </c:pt>
                <c:pt idx="3">
                  <c:v>53232.429596499998</c:v>
                </c:pt>
                <c:pt idx="4">
                  <c:v>601995.92995400005</c:v>
                </c:pt>
                <c:pt idx="5">
                  <c:v>14619.5697877</c:v>
                </c:pt>
                <c:pt idx="6">
                  <c:v>500788.70724199997</c:v>
                </c:pt>
                <c:pt idx="7">
                  <c:v>32680.699769300001</c:v>
                </c:pt>
                <c:pt idx="8">
                  <c:v>32680.699769300001</c:v>
                </c:pt>
                <c:pt idx="9">
                  <c:v>4922546.8321700003</c:v>
                </c:pt>
                <c:pt idx="10">
                  <c:v>10060541.114700001</c:v>
                </c:pt>
                <c:pt idx="11">
                  <c:v>1558794.69034</c:v>
                </c:pt>
                <c:pt idx="12">
                  <c:v>74337.700187800001</c:v>
                </c:pt>
                <c:pt idx="13">
                  <c:v>4998076.1239299998</c:v>
                </c:pt>
                <c:pt idx="14">
                  <c:v>117267.466292</c:v>
                </c:pt>
                <c:pt idx="15">
                  <c:v>195185.056266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'FEI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'FEI Region Table'!$C$5:$R$5</c:f>
              <c:numCache>
                <c:formatCode>#,##0</c:formatCode>
                <c:ptCount val="16"/>
                <c:pt idx="0">
                  <c:v>2093186.71083</c:v>
                </c:pt>
                <c:pt idx="1">
                  <c:v>5887294.3262999998</c:v>
                </c:pt>
                <c:pt idx="2">
                  <c:v>2433348.9636200001</c:v>
                </c:pt>
                <c:pt idx="3">
                  <c:v>317410.59318600001</c:v>
                </c:pt>
                <c:pt idx="4">
                  <c:v>2910606.9621199998</c:v>
                </c:pt>
                <c:pt idx="5">
                  <c:v>287745.56748600001</c:v>
                </c:pt>
                <c:pt idx="6">
                  <c:v>1632969.9395600001</c:v>
                </c:pt>
                <c:pt idx="7">
                  <c:v>532194.19498200004</c:v>
                </c:pt>
                <c:pt idx="8">
                  <c:v>532194.19498200004</c:v>
                </c:pt>
                <c:pt idx="9">
                  <c:v>2850730.4865899999</c:v>
                </c:pt>
                <c:pt idx="10">
                  <c:v>8921028.8588200007</c:v>
                </c:pt>
                <c:pt idx="11">
                  <c:v>2909239.8703600001</c:v>
                </c:pt>
                <c:pt idx="12">
                  <c:v>194758.05816799999</c:v>
                </c:pt>
                <c:pt idx="13">
                  <c:v>2148763.1820700001</c:v>
                </c:pt>
                <c:pt idx="14">
                  <c:v>3533099.4679800002</c:v>
                </c:pt>
                <c:pt idx="15">
                  <c:v>1201029.7830000001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'FEI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'FEI Region Table'!$C$6:$R$6</c:f>
              <c:numCache>
                <c:formatCode>#,##0</c:formatCode>
                <c:ptCount val="16"/>
                <c:pt idx="0">
                  <c:v>1842333.3342500001</c:v>
                </c:pt>
                <c:pt idx="1">
                  <c:v>5175470.0375499995</c:v>
                </c:pt>
                <c:pt idx="2">
                  <c:v>2506158.5888499999</c:v>
                </c:pt>
                <c:pt idx="3">
                  <c:v>806789.11061800004</c:v>
                </c:pt>
                <c:pt idx="4">
                  <c:v>2942138.32534</c:v>
                </c:pt>
                <c:pt idx="5">
                  <c:v>332428.69453199999</c:v>
                </c:pt>
                <c:pt idx="6">
                  <c:v>3945614.9917799998</c:v>
                </c:pt>
                <c:pt idx="7">
                  <c:v>317603.85430399998</c:v>
                </c:pt>
                <c:pt idx="8">
                  <c:v>317603.85430399998</c:v>
                </c:pt>
                <c:pt idx="9">
                  <c:v>2385268.9777500001</c:v>
                </c:pt>
                <c:pt idx="10">
                  <c:v>1842056.45267</c:v>
                </c:pt>
                <c:pt idx="11">
                  <c:v>3686691.3717200002</c:v>
                </c:pt>
                <c:pt idx="12">
                  <c:v>126048.504269</c:v>
                </c:pt>
                <c:pt idx="13">
                  <c:v>2834125.8204299998</c:v>
                </c:pt>
                <c:pt idx="14">
                  <c:v>2903613.5338900001</c:v>
                </c:pt>
                <c:pt idx="15">
                  <c:v>1476503.38066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'FEI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'FEI Region Table'!$C$7:$R$7</c:f>
              <c:numCache>
                <c:formatCode>#,##0</c:formatCode>
                <c:ptCount val="16"/>
                <c:pt idx="0">
                  <c:v>1443015.16521</c:v>
                </c:pt>
                <c:pt idx="1">
                  <c:v>8424396.2664100006</c:v>
                </c:pt>
                <c:pt idx="2">
                  <c:v>4956486.5091500003</c:v>
                </c:pt>
                <c:pt idx="3">
                  <c:v>277053.26822899998</c:v>
                </c:pt>
                <c:pt idx="4">
                  <c:v>3673030.74792</c:v>
                </c:pt>
                <c:pt idx="5">
                  <c:v>563783.82565200003</c:v>
                </c:pt>
                <c:pt idx="6">
                  <c:v>3843539.7620000001</c:v>
                </c:pt>
                <c:pt idx="7">
                  <c:v>595079.67273500003</c:v>
                </c:pt>
                <c:pt idx="8">
                  <c:v>595079.67273500003</c:v>
                </c:pt>
                <c:pt idx="9">
                  <c:v>1697445.09565</c:v>
                </c:pt>
                <c:pt idx="10">
                  <c:v>4944431.8190799998</c:v>
                </c:pt>
                <c:pt idx="11">
                  <c:v>5158036.4009699998</c:v>
                </c:pt>
                <c:pt idx="12">
                  <c:v>376648.57312000002</c:v>
                </c:pt>
                <c:pt idx="13">
                  <c:v>3772214.1775600002</c:v>
                </c:pt>
                <c:pt idx="14">
                  <c:v>3940939.1402099999</c:v>
                </c:pt>
                <c:pt idx="15">
                  <c:v>2875915.1457799999</c:v>
                </c:pt>
              </c:numCache>
            </c:numRef>
          </c:val>
        </c:ser>
        <c:ser>
          <c:idx val="6"/>
          <c:order val="6"/>
          <c:spPr>
            <a:solidFill>
              <a:srgbClr val="FF5500"/>
            </a:solidFill>
          </c:spPr>
          <c:invertIfNegative val="0"/>
          <c:cat>
            <c:strRef>
              <c:f>'FEI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'FEI Region Table'!$C$8:$R$8</c:f>
              <c:numCache>
                <c:formatCode>#,##0</c:formatCode>
                <c:ptCount val="16"/>
                <c:pt idx="0">
                  <c:v>1312649.3098599999</c:v>
                </c:pt>
                <c:pt idx="1">
                  <c:v>6563747.6048699999</c:v>
                </c:pt>
                <c:pt idx="2">
                  <c:v>2397857.1930399998</c:v>
                </c:pt>
                <c:pt idx="3">
                  <c:v>218194.02671199999</c:v>
                </c:pt>
                <c:pt idx="4">
                  <c:v>3075198.4942200002</c:v>
                </c:pt>
                <c:pt idx="5">
                  <c:v>649010.19974299998</c:v>
                </c:pt>
                <c:pt idx="6">
                  <c:v>2932173.7020100001</c:v>
                </c:pt>
                <c:pt idx="7">
                  <c:v>432232.16099599999</c:v>
                </c:pt>
                <c:pt idx="8">
                  <c:v>432232.16099599999</c:v>
                </c:pt>
                <c:pt idx="9">
                  <c:v>1315789.74743</c:v>
                </c:pt>
                <c:pt idx="10">
                  <c:v>968623.39145300002</c:v>
                </c:pt>
                <c:pt idx="11">
                  <c:v>4606545.63631</c:v>
                </c:pt>
                <c:pt idx="12">
                  <c:v>289959.06335800001</c:v>
                </c:pt>
                <c:pt idx="13">
                  <c:v>1764498.91995</c:v>
                </c:pt>
                <c:pt idx="14">
                  <c:v>4634148.98061</c:v>
                </c:pt>
                <c:pt idx="15">
                  <c:v>1377803.88219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'FEI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'FEI Region Table'!$C$9:$R$9</c:f>
              <c:numCache>
                <c:formatCode>#,##0</c:formatCode>
                <c:ptCount val="16"/>
                <c:pt idx="0">
                  <c:v>1659730.2662200001</c:v>
                </c:pt>
                <c:pt idx="1">
                  <c:v>4111944.5395800001</c:v>
                </c:pt>
                <c:pt idx="2">
                  <c:v>1581516.8910999999</c:v>
                </c:pt>
                <c:pt idx="3">
                  <c:v>153919.02598100001</c:v>
                </c:pt>
                <c:pt idx="4">
                  <c:v>748134.24996199994</c:v>
                </c:pt>
                <c:pt idx="5">
                  <c:v>1564476.1086599999</c:v>
                </c:pt>
                <c:pt idx="6">
                  <c:v>1311064.5242099999</c:v>
                </c:pt>
                <c:pt idx="7">
                  <c:v>913631.59625399997</c:v>
                </c:pt>
                <c:pt idx="8">
                  <c:v>913631.59625399997</c:v>
                </c:pt>
                <c:pt idx="9">
                  <c:v>1202322.11943</c:v>
                </c:pt>
                <c:pt idx="10">
                  <c:v>426504.38181699999</c:v>
                </c:pt>
                <c:pt idx="11">
                  <c:v>1842819.16604</c:v>
                </c:pt>
                <c:pt idx="12">
                  <c:v>644687.51118200005</c:v>
                </c:pt>
                <c:pt idx="13">
                  <c:v>854238.16232500004</c:v>
                </c:pt>
                <c:pt idx="14">
                  <c:v>2341920.2197599998</c:v>
                </c:pt>
                <c:pt idx="15">
                  <c:v>694353.172288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'FEI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'FEI Region Table'!$C$10:$R$10</c:f>
              <c:numCache>
                <c:formatCode>#,##0</c:formatCode>
                <c:ptCount val="16"/>
                <c:pt idx="0">
                  <c:v>1107646.1884600001</c:v>
                </c:pt>
                <c:pt idx="1">
                  <c:v>2171235.9585500001</c:v>
                </c:pt>
                <c:pt idx="2">
                  <c:v>1313823.5546299999</c:v>
                </c:pt>
                <c:pt idx="3">
                  <c:v>87177.888837399994</c:v>
                </c:pt>
                <c:pt idx="4">
                  <c:v>615301.14622</c:v>
                </c:pt>
                <c:pt idx="5">
                  <c:v>837862.340463</c:v>
                </c:pt>
                <c:pt idx="6">
                  <c:v>810004.94004599995</c:v>
                </c:pt>
                <c:pt idx="7">
                  <c:v>717326.33716500003</c:v>
                </c:pt>
                <c:pt idx="8">
                  <c:v>717326.33716500003</c:v>
                </c:pt>
                <c:pt idx="9">
                  <c:v>1945065.74079</c:v>
                </c:pt>
                <c:pt idx="10">
                  <c:v>1146697.6109</c:v>
                </c:pt>
                <c:pt idx="11">
                  <c:v>629129.47661999997</c:v>
                </c:pt>
                <c:pt idx="12">
                  <c:v>863766.44697399996</c:v>
                </c:pt>
                <c:pt idx="13">
                  <c:v>630848.10250299994</c:v>
                </c:pt>
                <c:pt idx="14">
                  <c:v>874118.48212199996</c:v>
                </c:pt>
                <c:pt idx="15">
                  <c:v>1117695.32183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9185792"/>
        <c:axId val="119187328"/>
        <c:axId val="0"/>
      </c:bar3DChart>
      <c:catAx>
        <c:axId val="119185792"/>
        <c:scaling>
          <c:orientation val="minMax"/>
        </c:scaling>
        <c:delete val="0"/>
        <c:axPos val="l"/>
        <c:majorTickMark val="none"/>
        <c:minorTickMark val="none"/>
        <c:tickLblPos val="nextTo"/>
        <c:crossAx val="119187328"/>
        <c:crosses val="autoZero"/>
        <c:auto val="1"/>
        <c:lblAlgn val="ctr"/>
        <c:lblOffset val="100"/>
        <c:noMultiLvlLbl val="0"/>
      </c:catAx>
      <c:valAx>
        <c:axId val="119187328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1918579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 sz="1800"/>
                  </a:pPr>
                  <a:r>
                    <a:rPr lang="en-US"/>
                    <a:t>Acres in Millions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 b="1" i="0" u="none" strike="noStrike" baseline="0">
                <a:effectLst/>
              </a:rPr>
              <a:t>Fire Effects Index </a:t>
            </a:r>
            <a:r>
              <a:rPr lang="en-US" sz="3200" baseline="0"/>
              <a:t>- Total Acres</a:t>
            </a:r>
          </a:p>
          <a:p>
            <a:pPr>
              <a:defRPr sz="3200"/>
            </a:pPr>
            <a:r>
              <a:rPr lang="en-US" sz="2400" baseline="0"/>
              <a:t>(By </a:t>
            </a:r>
            <a:r>
              <a:rPr lang="en-US" sz="3200" b="1" i="0" u="none" strike="noStrike" baseline="0">
                <a:effectLst/>
              </a:rPr>
              <a:t>Western State Fire Managers Sections</a:t>
            </a:r>
            <a:r>
              <a:rPr lang="en-US" sz="2400" baseline="0"/>
              <a:t>)</a:t>
            </a:r>
            <a:endParaRPr lang="en-US" sz="2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96AD7F"/>
            </a:solidFill>
          </c:spPr>
          <c:invertIfNegative val="0"/>
          <c:cat>
            <c:strRef>
              <c:f>'FEI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'FEI Region Table'!$B$26:$D$26</c:f>
              <c:numCache>
                <c:formatCode>#,##0</c:formatCode>
                <c:ptCount val="3"/>
                <c:pt idx="0">
                  <c:v>92122180.13023141</c:v>
                </c:pt>
                <c:pt idx="1">
                  <c:v>137383230.83860001</c:v>
                </c:pt>
                <c:pt idx="2">
                  <c:v>130803509.72409999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'FEI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'FEI Region Table'!$B$27:$D$27</c:f>
              <c:numCache>
                <c:formatCode>#,##0</c:formatCode>
                <c:ptCount val="3"/>
                <c:pt idx="0">
                  <c:v>164764061.20282003</c:v>
                </c:pt>
                <c:pt idx="1">
                  <c:v>93754489.752200007</c:v>
                </c:pt>
                <c:pt idx="2">
                  <c:v>62646754.235509999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'FEI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'FEI Region Table'!$B$28:$D$28</c:f>
              <c:numCache>
                <c:formatCode>#,##0</c:formatCode>
                <c:ptCount val="3"/>
                <c:pt idx="0">
                  <c:v>51350548.112458505</c:v>
                </c:pt>
                <c:pt idx="1">
                  <c:v>16503030.155476</c:v>
                </c:pt>
                <c:pt idx="2">
                  <c:v>883790.43383909995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'FEI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'FEI Region Table'!$B$29:$D$29</c:f>
              <c:numCache>
                <c:formatCode>#,##0</c:formatCode>
                <c:ptCount val="3"/>
                <c:pt idx="0">
                  <c:v>62866036.187146001</c:v>
                </c:pt>
                <c:pt idx="1">
                  <c:v>11636257.281169999</c:v>
                </c:pt>
                <c:pt idx="2">
                  <c:v>5181270.7622379987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'FEI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'FEI Region Table'!$B$30:$D$30</c:f>
              <c:numCache>
                <c:formatCode>#,##0</c:formatCode>
                <c:ptCount val="3"/>
                <c:pt idx="0">
                  <c:v>65595336.02724801</c:v>
                </c:pt>
                <c:pt idx="1">
                  <c:v>13949481.449550001</c:v>
                </c:pt>
                <c:pt idx="2">
                  <c:v>5076346.8769189995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'FEI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'FEI Region Table'!$B$31:$D$31</c:f>
              <c:numCache>
                <c:formatCode>#,##0</c:formatCode>
                <c:ptCount val="3"/>
                <c:pt idx="0">
                  <c:v>49963962.539999001</c:v>
                </c:pt>
                <c:pt idx="1">
                  <c:v>14429244.948340001</c:v>
                </c:pt>
                <c:pt idx="2">
                  <c:v>9962993.3991719987</c:v>
                </c:pt>
              </c:numCache>
            </c:numRef>
          </c:val>
        </c:ser>
        <c:ser>
          <c:idx val="6"/>
          <c:order val="6"/>
          <c:spPr>
            <a:solidFill>
              <a:srgbClr val="FF5500"/>
            </a:solidFill>
          </c:spPr>
          <c:invertIfNegative val="0"/>
          <c:cat>
            <c:strRef>
              <c:f>'FEI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'FEI Region Table'!$B$32:$D$32</c:f>
              <c:numCache>
                <c:formatCode>#,##0</c:formatCode>
                <c:ptCount val="3"/>
                <c:pt idx="0">
                  <c:v>26451364.924565002</c:v>
                </c:pt>
                <c:pt idx="1">
                  <c:v>10400310.17347</c:v>
                </c:pt>
                <c:pt idx="2">
                  <c:v>5579094.6603229996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'FEI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'FEI Region Table'!$B$33:$D$33</c:f>
              <c:numCache>
                <c:formatCode>#,##0</c:formatCode>
                <c:ptCount val="3"/>
                <c:pt idx="0">
                  <c:v>9572353.4207599983</c:v>
                </c:pt>
                <c:pt idx="1">
                  <c:v>5775489.3221470006</c:v>
                </c:pt>
                <c:pt idx="2">
                  <c:v>6312296.8757379996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'FEI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'FEI Region Table'!$B$34:$D$34</c:f>
              <c:numCache>
                <c:formatCode>#,##0</c:formatCode>
                <c:ptCount val="3"/>
                <c:pt idx="0">
                  <c:v>5126351.5092243999</c:v>
                </c:pt>
                <c:pt idx="1">
                  <c:v>5108866.1180190006</c:v>
                </c:pt>
                <c:pt idx="2">
                  <c:v>5567800.3382270001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0720512"/>
        <c:axId val="130722048"/>
        <c:axId val="0"/>
      </c:bar3DChart>
      <c:catAx>
        <c:axId val="130720512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130722048"/>
        <c:crosses val="autoZero"/>
        <c:auto val="1"/>
        <c:lblAlgn val="ctr"/>
        <c:lblOffset val="100"/>
        <c:noMultiLvlLbl val="0"/>
      </c:catAx>
      <c:valAx>
        <c:axId val="130722048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3072051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 sz="1800"/>
                  </a:pPr>
                  <a:r>
                    <a:rPr lang="en-US"/>
                    <a:t>Acres in Millions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Fire Effects Index </a:t>
            </a:r>
            <a:r>
              <a:rPr lang="en-US" baseline="0"/>
              <a:t>- Percent Acres</a:t>
            </a:r>
          </a:p>
          <a:p>
            <a:pPr>
              <a:defRPr/>
            </a:pPr>
            <a:r>
              <a:rPr lang="en-US" baseline="0"/>
              <a:t>(All States)</a:t>
            </a:r>
            <a:endParaRPr lang="en-US"/>
          </a:p>
        </c:rich>
      </c:tx>
      <c:layout>
        <c:manualLayout>
          <c:xMode val="edge"/>
          <c:yMode val="edge"/>
          <c:x val="0.36991125570966643"/>
          <c:y val="9.3026123412425915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1</c:v>
          </c:tx>
          <c:spPr>
            <a:solidFill>
              <a:srgbClr val="96AD7F"/>
            </a:solidFill>
          </c:spPr>
          <c:invertIfNegative val="0"/>
          <c:cat>
            <c:strRef>
              <c:f>'FEI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Table'!$B$14:$R$14</c:f>
              <c:numCache>
                <c:formatCode>0.0%</c:formatCode>
                <c:ptCount val="17"/>
                <c:pt idx="0">
                  <c:v>4.8670791259986912E-2</c:v>
                </c:pt>
                <c:pt idx="1">
                  <c:v>0.43947247500969278</c:v>
                </c:pt>
                <c:pt idx="2">
                  <c:v>0.27621597971690715</c:v>
                </c:pt>
                <c:pt idx="3">
                  <c:v>0.40150028869202553</c:v>
                </c:pt>
                <c:pt idx="4">
                  <c:v>7.3474021149512181E-3</c:v>
                </c:pt>
                <c:pt idx="5">
                  <c:v>0.35221453844075351</c:v>
                </c:pt>
                <c:pt idx="6">
                  <c:v>0.52891323974319693</c:v>
                </c:pt>
                <c:pt idx="7">
                  <c:v>0.44429540781827404</c:v>
                </c:pt>
                <c:pt idx="8">
                  <c:v>0.69875355830174124</c:v>
                </c:pt>
                <c:pt idx="9">
                  <c:v>0.69875355830174124</c:v>
                </c:pt>
                <c:pt idx="10">
                  <c:v>0.55209975722909643</c:v>
                </c:pt>
                <c:pt idx="11">
                  <c:v>0.41951215974432965</c:v>
                </c:pt>
                <c:pt idx="12">
                  <c:v>0.37055140092682887</c:v>
                </c:pt>
                <c:pt idx="13">
                  <c:v>0.65938425738913542</c:v>
                </c:pt>
                <c:pt idx="14">
                  <c:v>0.37047563726407051</c:v>
                </c:pt>
                <c:pt idx="15">
                  <c:v>0.23028994206087283</c:v>
                </c:pt>
                <c:pt idx="16">
                  <c:v>0.55234893111099193</c:v>
                </c:pt>
              </c:numCache>
            </c:numRef>
          </c:val>
        </c:ser>
        <c:ser>
          <c:idx val="1"/>
          <c:order val="1"/>
          <c:tx>
            <c:v>2</c:v>
          </c:tx>
          <c:spPr>
            <a:solidFill>
              <a:srgbClr val="BAD7A8"/>
            </a:solidFill>
          </c:spPr>
          <c:invertIfNegative val="0"/>
          <c:cat>
            <c:strRef>
              <c:f>'FEI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Table'!$B$15:$R$15</c:f>
              <c:numCache>
                <c:formatCode>0.0%</c:formatCode>
                <c:ptCount val="17"/>
                <c:pt idx="0">
                  <c:v>0.37811060344414082</c:v>
                </c:pt>
                <c:pt idx="1">
                  <c:v>0.33780672026440578</c:v>
                </c:pt>
                <c:pt idx="2">
                  <c:v>0.26363450082107276</c:v>
                </c:pt>
                <c:pt idx="3">
                  <c:v>0.31706349100641601</c:v>
                </c:pt>
                <c:pt idx="4">
                  <c:v>0.3471795641503258</c:v>
                </c:pt>
                <c:pt idx="5">
                  <c:v>0.33038365093485322</c:v>
                </c:pt>
                <c:pt idx="6">
                  <c:v>0.33003553364799043</c:v>
                </c:pt>
                <c:pt idx="7">
                  <c:v>0.36253634060374007</c:v>
                </c:pt>
                <c:pt idx="8">
                  <c:v>0.18012328770611019</c:v>
                </c:pt>
                <c:pt idx="9">
                  <c:v>0.18012328770611019</c:v>
                </c:pt>
                <c:pt idx="10">
                  <c:v>0.22696514955562266</c:v>
                </c:pt>
                <c:pt idx="11">
                  <c:v>0.14968676174869305</c:v>
                </c:pt>
                <c:pt idx="12">
                  <c:v>0.26372010586616051</c:v>
                </c:pt>
                <c:pt idx="13">
                  <c:v>0.25531687315469376</c:v>
                </c:pt>
                <c:pt idx="14">
                  <c:v>0.24815327111742719</c:v>
                </c:pt>
                <c:pt idx="15">
                  <c:v>0.25496838540007111</c:v>
                </c:pt>
                <c:pt idx="16">
                  <c:v>0.2919764363895867</c:v>
                </c:pt>
              </c:numCache>
            </c:numRef>
          </c:val>
        </c:ser>
        <c:ser>
          <c:idx val="2"/>
          <c:order val="2"/>
          <c:tx>
            <c:v>3</c:v>
          </c:tx>
          <c:spPr>
            <a:solidFill>
              <a:srgbClr val="D7CF9E"/>
            </a:solidFill>
          </c:spPr>
          <c:invertIfNegative val="0"/>
          <c:cat>
            <c:strRef>
              <c:f>'FEI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Table'!$B$16:$R$16</c:f>
              <c:numCache>
                <c:formatCode>0.0%</c:formatCode>
                <c:ptCount val="17"/>
                <c:pt idx="0">
                  <c:v>0.12416839836836238</c:v>
                </c:pt>
                <c:pt idx="1">
                  <c:v>8.1698416920589892E-2</c:v>
                </c:pt>
                <c:pt idx="2">
                  <c:v>4.6033699464431359E-2</c:v>
                </c:pt>
                <c:pt idx="3">
                  <c:v>9.563254883390649E-3</c:v>
                </c:pt>
                <c:pt idx="4">
                  <c:v>1.7954082224670941E-2</c:v>
                </c:pt>
                <c:pt idx="5">
                  <c:v>1.3117484165160283E-2</c:v>
                </c:pt>
                <c:pt idx="6">
                  <c:v>4.8521035481954091E-4</c:v>
                </c:pt>
                <c:pt idx="7">
                  <c:v>6.4593661635507886E-3</c:v>
                </c:pt>
                <c:pt idx="8">
                  <c:v>1.1179527189268982E-3</c:v>
                </c:pt>
                <c:pt idx="9">
                  <c:v>1.1179527189268982E-3</c:v>
                </c:pt>
                <c:pt idx="10">
                  <c:v>6.6643304155666702E-2</c:v>
                </c:pt>
                <c:pt idx="11">
                  <c:v>0.15309465836410013</c:v>
                </c:pt>
                <c:pt idx="12">
                  <c:v>2.7957847039773786E-2</c:v>
                </c:pt>
                <c:pt idx="13">
                  <c:v>2.4670871269252721E-3</c:v>
                </c:pt>
                <c:pt idx="14">
                  <c:v>0.1121065782352474</c:v>
                </c:pt>
                <c:pt idx="15">
                  <c:v>3.2903842303294902E-3</c:v>
                </c:pt>
                <c:pt idx="16">
                  <c:v>3.3993858446030346E-3</c:v>
                </c:pt>
              </c:numCache>
            </c:numRef>
          </c:val>
        </c:ser>
        <c:ser>
          <c:idx val="3"/>
          <c:order val="3"/>
          <c:tx>
            <c:v>4</c:v>
          </c:tx>
          <c:spPr>
            <a:solidFill>
              <a:srgbClr val="FFFFBE"/>
            </a:solidFill>
          </c:spPr>
          <c:invertIfNegative val="0"/>
          <c:cat>
            <c:strRef>
              <c:f>'FEI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Table'!$B$17:$R$17</c:f>
              <c:numCache>
                <c:formatCode>0.0%</c:formatCode>
                <c:ptCount val="17"/>
                <c:pt idx="0">
                  <c:v>0.14257475267803413</c:v>
                </c:pt>
                <c:pt idx="1">
                  <c:v>3.1208361279174188E-2</c:v>
                </c:pt>
                <c:pt idx="2">
                  <c:v>7.5400971946830805E-2</c:v>
                </c:pt>
                <c:pt idx="3">
                  <c:v>4.3554773136453936E-2</c:v>
                </c:pt>
                <c:pt idx="4">
                  <c:v>0.10705534074322462</c:v>
                </c:pt>
                <c:pt idx="5">
                  <c:v>6.3422091141931453E-2</c:v>
                </c:pt>
                <c:pt idx="6">
                  <c:v>9.5500162402246212E-3</c:v>
                </c:pt>
                <c:pt idx="7">
                  <c:v>2.1062676975645685E-2</c:v>
                </c:pt>
                <c:pt idx="8">
                  <c:v>1.8205483709872915E-2</c:v>
                </c:pt>
                <c:pt idx="9">
                  <c:v>1.8205483709872915E-2</c:v>
                </c:pt>
                <c:pt idx="10">
                  <c:v>3.8594269462724345E-2</c:v>
                </c:pt>
                <c:pt idx="11">
                  <c:v>0.13575431478548777</c:v>
                </c:pt>
                <c:pt idx="12">
                  <c:v>5.2178830093266099E-2</c:v>
                </c:pt>
                <c:pt idx="13">
                  <c:v>6.4635453741154524E-3</c:v>
                </c:pt>
                <c:pt idx="14">
                  <c:v>4.8196642429354765E-2</c:v>
                </c:pt>
                <c:pt idx="15">
                  <c:v>9.9134526746571153E-2</c:v>
                </c:pt>
                <c:pt idx="16">
                  <c:v>2.0917398705528084E-2</c:v>
                </c:pt>
              </c:numCache>
            </c:numRef>
          </c:val>
        </c:ser>
        <c:ser>
          <c:idx val="4"/>
          <c:order val="4"/>
          <c:tx>
            <c:v>5</c:v>
          </c:tx>
          <c:spPr>
            <a:solidFill>
              <a:srgbClr val="FFD37F"/>
            </a:solidFill>
          </c:spPr>
          <c:invertIfNegative val="0"/>
          <c:cat>
            <c:strRef>
              <c:f>'FEI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Table'!$B$18:$R$18</c:f>
              <c:numCache>
                <c:formatCode>0.0%</c:formatCode>
                <c:ptCount val="17"/>
                <c:pt idx="0">
                  <c:v>0.17669340845711923</c:v>
                </c:pt>
                <c:pt idx="1">
                  <c:v>2.7468263578427229E-2</c:v>
                </c:pt>
                <c:pt idx="2">
                  <c:v>6.6284348884969535E-2</c:v>
                </c:pt>
                <c:pt idx="3">
                  <c:v>4.4858000399150035E-2</c:v>
                </c:pt>
                <c:pt idx="4">
                  <c:v>0.2721115331350028</c:v>
                </c:pt>
                <c:pt idx="5">
                  <c:v>6.4109159172068927E-2</c:v>
                </c:pt>
                <c:pt idx="6">
                  <c:v>1.1033008985105329E-2</c:v>
                </c:pt>
                <c:pt idx="7">
                  <c:v>5.0892066062477273E-2</c:v>
                </c:pt>
                <c:pt idx="8">
                  <c:v>1.0864702866441239E-2</c:v>
                </c:pt>
                <c:pt idx="9">
                  <c:v>1.0864702866441239E-2</c:v>
                </c:pt>
                <c:pt idx="10">
                  <c:v>3.2292675193746068E-2</c:v>
                </c:pt>
                <c:pt idx="11">
                  <c:v>2.803119634358844E-2</c:v>
                </c:pt>
                <c:pt idx="12">
                  <c:v>6.6122853825554023E-2</c:v>
                </c:pt>
                <c:pt idx="13">
                  <c:v>4.1832427081362764E-3</c:v>
                </c:pt>
                <c:pt idx="14">
                  <c:v>6.3569289490281553E-2</c:v>
                </c:pt>
                <c:pt idx="15">
                  <c:v>8.1471907639695584E-2</c:v>
                </c:pt>
                <c:pt idx="16">
                  <c:v>2.571510743570405E-2</c:v>
                </c:pt>
              </c:numCache>
            </c:numRef>
          </c:val>
        </c:ser>
        <c:ser>
          <c:idx val="5"/>
          <c:order val="5"/>
          <c:tx>
            <c:v>6</c:v>
          </c:tx>
          <c:spPr>
            <a:solidFill>
              <a:srgbClr val="FFAA00"/>
            </a:solidFill>
          </c:spPr>
          <c:invertIfNegative val="0"/>
          <c:cat>
            <c:strRef>
              <c:f>'FEI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Table'!$B$19:$R$19</c:f>
              <c:numCache>
                <c:formatCode>0.0%</c:formatCode>
                <c:ptCount val="17"/>
                <c:pt idx="0">
                  <c:v>9.3969701334725667E-2</c:v>
                </c:pt>
                <c:pt idx="1">
                  <c:v>2.1514630479066897E-2</c:v>
                </c:pt>
                <c:pt idx="2">
                  <c:v>0.10789466796571336</c:v>
                </c:pt>
                <c:pt idx="3">
                  <c:v>8.8716681695653055E-2</c:v>
                </c:pt>
                <c:pt idx="4">
                  <c:v>9.3443737137339528E-2</c:v>
                </c:pt>
                <c:pt idx="5">
                  <c:v>8.0035296380939078E-2</c:v>
                </c:pt>
                <c:pt idx="6">
                  <c:v>1.8711477427760994E-2</c:v>
                </c:pt>
                <c:pt idx="7">
                  <c:v>4.9575460324682588E-2</c:v>
                </c:pt>
                <c:pt idx="8">
                  <c:v>2.0356691956063086E-2</c:v>
                </c:pt>
                <c:pt idx="9">
                  <c:v>2.0356691956063086E-2</c:v>
                </c:pt>
                <c:pt idx="10">
                  <c:v>2.2980654862978657E-2</c:v>
                </c:pt>
                <c:pt idx="11">
                  <c:v>7.5241092056230918E-2</c:v>
                </c:pt>
                <c:pt idx="12">
                  <c:v>9.2512242707505229E-2</c:v>
                </c:pt>
                <c:pt idx="13">
                  <c:v>1.250004834386341E-2</c:v>
                </c:pt>
                <c:pt idx="14">
                  <c:v>8.4610560809990243E-2</c:v>
                </c:pt>
                <c:pt idx="15">
                  <c:v>0.11057801801009721</c:v>
                </c:pt>
                <c:pt idx="16">
                  <c:v>5.0087570349241849E-2</c:v>
                </c:pt>
              </c:numCache>
            </c:numRef>
          </c:val>
        </c:ser>
        <c:ser>
          <c:idx val="6"/>
          <c:order val="6"/>
          <c:tx>
            <c:v>7</c:v>
          </c:tx>
          <c:spPr>
            <a:solidFill>
              <a:srgbClr val="FF5500"/>
            </a:solidFill>
          </c:spPr>
          <c:invertIfNegative val="0"/>
          <c:cat>
            <c:strRef>
              <c:f>'FEI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Table'!$B$20:$R$20</c:f>
              <c:numCache>
                <c:formatCode>0.0%</c:formatCode>
                <c:ptCount val="17"/>
                <c:pt idx="0">
                  <c:v>3.2659532601134279E-2</c:v>
                </c:pt>
                <c:pt idx="1">
                  <c:v>1.9570941131537022E-2</c:v>
                </c:pt>
                <c:pt idx="2">
                  <c:v>8.4064584101049986E-2</c:v>
                </c:pt>
                <c:pt idx="3">
                  <c:v>4.2919502142061382E-2</c:v>
                </c:pt>
                <c:pt idx="4">
                  <c:v>7.3591859815785435E-2</c:v>
                </c:pt>
                <c:pt idx="5">
                  <c:v>6.7008538671910936E-2</c:v>
                </c:pt>
                <c:pt idx="6">
                  <c:v>2.1540064028679213E-2</c:v>
                </c:pt>
                <c:pt idx="7">
                  <c:v>3.782030888980157E-2</c:v>
                </c:pt>
                <c:pt idx="8">
                  <c:v>1.4785947761346762E-2</c:v>
                </c:pt>
                <c:pt idx="9">
                  <c:v>1.4785947761346762E-2</c:v>
                </c:pt>
                <c:pt idx="10">
                  <c:v>1.7813660150436741E-2</c:v>
                </c:pt>
                <c:pt idx="11">
                  <c:v>1.4739869904343113E-2</c:v>
                </c:pt>
                <c:pt idx="12">
                  <c:v>8.2620950071109922E-2</c:v>
                </c:pt>
                <c:pt idx="13">
                  <c:v>9.6230347554286076E-3</c:v>
                </c:pt>
                <c:pt idx="14">
                  <c:v>3.9577615728638445E-2</c:v>
                </c:pt>
                <c:pt idx="15">
                  <c:v>0.13002865337627625</c:v>
                </c:pt>
                <c:pt idx="16">
                  <c:v>2.3996135274684253E-2</c:v>
                </c:pt>
              </c:numCache>
            </c:numRef>
          </c:val>
        </c:ser>
        <c:ser>
          <c:idx val="7"/>
          <c:order val="7"/>
          <c:tx>
            <c:v>8</c:v>
          </c:tx>
          <c:spPr>
            <a:solidFill>
              <a:srgbClr val="CF0000"/>
            </a:solidFill>
          </c:spPr>
          <c:invertIfNegative val="0"/>
          <c:cat>
            <c:strRef>
              <c:f>'FEI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Table'!$B$21:$R$21</c:f>
              <c:numCache>
                <c:formatCode>0.0%</c:formatCode>
                <c:ptCount val="17"/>
                <c:pt idx="0">
                  <c:v>2.4002282828854875E-3</c:v>
                </c:pt>
                <c:pt idx="1">
                  <c:v>2.4745743657829142E-2</c:v>
                </c:pt>
                <c:pt idx="2">
                  <c:v>5.266334545068517E-2</c:v>
                </c:pt>
                <c:pt idx="3">
                  <c:v>2.830773984051034E-2</c:v>
                </c:pt>
                <c:pt idx="4">
                  <c:v>5.1913370653024524E-2</c:v>
                </c:pt>
                <c:pt idx="5">
                  <c:v>1.6301836422781935E-2</c:v>
                </c:pt>
                <c:pt idx="6">
                  <c:v>5.1923553073926494E-2</c:v>
                </c:pt>
                <c:pt idx="7">
                  <c:v>1.691061660026914E-2</c:v>
                </c:pt>
                <c:pt idx="8">
                  <c:v>3.1253826703220529E-2</c:v>
                </c:pt>
                <c:pt idx="9">
                  <c:v>3.1253826703220529E-2</c:v>
                </c:pt>
                <c:pt idx="10">
                  <c:v>1.6277492409947709E-2</c:v>
                </c:pt>
                <c:pt idx="11">
                  <c:v>6.490261495940659E-3</c:v>
                </c:pt>
                <c:pt idx="12">
                  <c:v>3.3051983487878148E-2</c:v>
                </c:pt>
                <c:pt idx="13">
                  <c:v>2.1395607554558584E-2</c:v>
                </c:pt>
                <c:pt idx="14">
                  <c:v>1.9160515966875822E-2</c:v>
                </c:pt>
                <c:pt idx="15">
                  <c:v>6.5711468009382323E-2</c:v>
                </c:pt>
                <c:pt idx="16">
                  <c:v>1.2093007478063788E-2</c:v>
                </c:pt>
              </c:numCache>
            </c:numRef>
          </c:val>
        </c:ser>
        <c:ser>
          <c:idx val="8"/>
          <c:order val="8"/>
          <c:tx>
            <c:v>9</c:v>
          </c:tx>
          <c:spPr>
            <a:solidFill>
              <a:srgbClr val="730000"/>
            </a:solidFill>
          </c:spPr>
          <c:invertIfNegative val="0"/>
          <c:cat>
            <c:strRef>
              <c:f>'FEI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'FEI Region Table'!$B$22:$R$22</c:f>
              <c:numCache>
                <c:formatCode>0.0%</c:formatCode>
                <c:ptCount val="17"/>
                <c:pt idx="0">
                  <c:v>7.5258357361141989E-4</c:v>
                </c:pt>
                <c:pt idx="1">
                  <c:v>1.6514447679276994E-2</c:v>
                </c:pt>
                <c:pt idx="2">
                  <c:v>2.7807901648339722E-2</c:v>
                </c:pt>
                <c:pt idx="3">
                  <c:v>2.3516268204339361E-2</c:v>
                </c:pt>
                <c:pt idx="4">
                  <c:v>2.9403110025675278E-2</c:v>
                </c:pt>
                <c:pt idx="5">
                  <c:v>1.3407404669600611E-2</c:v>
                </c:pt>
                <c:pt idx="6">
                  <c:v>2.7807896498296437E-2</c:v>
                </c:pt>
                <c:pt idx="7">
                  <c:v>1.0447756561558726E-2</c:v>
                </c:pt>
                <c:pt idx="8">
                  <c:v>2.4538548276277061E-2</c:v>
                </c:pt>
                <c:pt idx="9">
                  <c:v>2.4538548276277061E-2</c:v>
                </c:pt>
                <c:pt idx="10">
                  <c:v>2.6333036979780736E-2</c:v>
                </c:pt>
                <c:pt idx="11">
                  <c:v>1.7449685557286272E-2</c:v>
                </c:pt>
                <c:pt idx="12">
                  <c:v>1.1283785981923259E-2</c:v>
                </c:pt>
                <c:pt idx="13">
                  <c:v>2.8666303593143237E-2</c:v>
                </c:pt>
                <c:pt idx="14">
                  <c:v>1.4149888958113923E-2</c:v>
                </c:pt>
                <c:pt idx="15">
                  <c:v>2.4526714526704095E-2</c:v>
                </c:pt>
                <c:pt idx="16">
                  <c:v>1.9466027411596365E-2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130811008"/>
        <c:axId val="130812544"/>
        <c:axId val="0"/>
      </c:bar3DChart>
      <c:catAx>
        <c:axId val="130811008"/>
        <c:scaling>
          <c:orientation val="minMax"/>
        </c:scaling>
        <c:delete val="0"/>
        <c:axPos val="l"/>
        <c:majorTickMark val="none"/>
        <c:minorTickMark val="none"/>
        <c:tickLblPos val="nextTo"/>
        <c:crossAx val="130812544"/>
        <c:crosses val="autoZero"/>
        <c:auto val="1"/>
        <c:lblAlgn val="ctr"/>
        <c:lblOffset val="100"/>
        <c:noMultiLvlLbl val="0"/>
      </c:catAx>
      <c:valAx>
        <c:axId val="130812544"/>
        <c:scaling>
          <c:orientation val="minMax"/>
        </c:scaling>
        <c:delete val="0"/>
        <c:axPos val="b"/>
        <c:majorGridlines/>
        <c:numFmt formatCode="0.0%" sourceLinked="1"/>
        <c:majorTickMark val="none"/>
        <c:minorTickMark val="none"/>
        <c:tickLblPos val="nextTo"/>
        <c:crossAx val="130811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Values Impacted</a:t>
            </a:r>
            <a:r>
              <a:rPr lang="en-US" sz="3200" baseline="0"/>
              <a:t> Rating - Total Acres</a:t>
            </a:r>
          </a:p>
          <a:p>
            <a:pPr>
              <a:defRPr sz="3200"/>
            </a:pPr>
            <a:r>
              <a:rPr lang="en-US" sz="2400" baseline="0"/>
              <a:t>(All States)</a:t>
            </a:r>
            <a:endParaRPr lang="en-US" sz="2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96AD7F"/>
            </a:solidFill>
          </c:spPr>
          <c:invertIfNegative val="0"/>
          <c:cat>
            <c:strRef>
              <c:f>'VIR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Table'!$B$2:$R$2</c:f>
              <c:numCache>
                <c:formatCode>#,##0</c:formatCode>
                <c:ptCount val="17"/>
                <c:pt idx="0">
                  <c:v>102931995.241</c:v>
                </c:pt>
                <c:pt idx="1">
                  <c:v>32965862.887899999</c:v>
                </c:pt>
                <c:pt idx="2">
                  <c:v>22388642.2872</c:v>
                </c:pt>
                <c:pt idx="3">
                  <c:v>13477370.334899999</c:v>
                </c:pt>
                <c:pt idx="4">
                  <c:v>820832.23297300003</c:v>
                </c:pt>
                <c:pt idx="5">
                  <c:v>11356351.131899999</c:v>
                </c:pt>
                <c:pt idx="6">
                  <c:v>10945082.131200001</c:v>
                </c:pt>
                <c:pt idx="7">
                  <c:v>9230474.6031100005</c:v>
                </c:pt>
                <c:pt idx="8">
                  <c:v>4372290.84002</c:v>
                </c:pt>
                <c:pt idx="9">
                  <c:v>6072597.71251</c:v>
                </c:pt>
                <c:pt idx="10">
                  <c:v>38699510.399499997</c:v>
                </c:pt>
                <c:pt idx="11">
                  <c:v>36662018.696400002</c:v>
                </c:pt>
                <c:pt idx="12">
                  <c:v>18589914.7544</c:v>
                </c:pt>
                <c:pt idx="13">
                  <c:v>4569384.9336200003</c:v>
                </c:pt>
                <c:pt idx="14">
                  <c:v>21275030.801899999</c:v>
                </c:pt>
                <c:pt idx="15">
                  <c:v>2924336.9525299999</c:v>
                </c:pt>
                <c:pt idx="16">
                  <c:v>11810099.5491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'VIR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Table'!$B$3:$R$3</c:f>
              <c:numCache>
                <c:formatCode>#,##0</c:formatCode>
                <c:ptCount val="17"/>
                <c:pt idx="0">
                  <c:v>61679056.451399997</c:v>
                </c:pt>
                <c:pt idx="1">
                  <c:v>14822731.479800001</c:v>
                </c:pt>
                <c:pt idx="2">
                  <c:v>18373475.309799999</c:v>
                </c:pt>
                <c:pt idx="3">
                  <c:v>20363988.993500002</c:v>
                </c:pt>
                <c:pt idx="4">
                  <c:v>495857.101601</c:v>
                </c:pt>
                <c:pt idx="5">
                  <c:v>14857002.0803</c:v>
                </c:pt>
                <c:pt idx="6">
                  <c:v>7676729.0456100004</c:v>
                </c:pt>
                <c:pt idx="7">
                  <c:v>42593334.969800003</c:v>
                </c:pt>
                <c:pt idx="8">
                  <c:v>6911413.4596699998</c:v>
                </c:pt>
                <c:pt idx="9">
                  <c:v>16917630.186099999</c:v>
                </c:pt>
                <c:pt idx="10">
                  <c:v>16631531.2301</c:v>
                </c:pt>
                <c:pt idx="11">
                  <c:v>13235070.486400001</c:v>
                </c:pt>
                <c:pt idx="12">
                  <c:v>14697248.827099999</c:v>
                </c:pt>
                <c:pt idx="13">
                  <c:v>18280427.976300001</c:v>
                </c:pt>
                <c:pt idx="14">
                  <c:v>7073897.8006300004</c:v>
                </c:pt>
                <c:pt idx="15">
                  <c:v>14620124.662900001</c:v>
                </c:pt>
                <c:pt idx="16">
                  <c:v>30123788.675799999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'VIR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Table'!$B$4:$R$4</c:f>
              <c:numCache>
                <c:formatCode>#,##0</c:formatCode>
                <c:ptCount val="17"/>
                <c:pt idx="0">
                  <c:v>26235572.236200001</c:v>
                </c:pt>
                <c:pt idx="1">
                  <c:v>3315323.9883599998</c:v>
                </c:pt>
                <c:pt idx="2">
                  <c:v>7385205.4345399998</c:v>
                </c:pt>
                <c:pt idx="3">
                  <c:v>3479403.7899199999</c:v>
                </c:pt>
                <c:pt idx="4">
                  <c:v>333915.18166200002</c:v>
                </c:pt>
                <c:pt idx="5">
                  <c:v>3528590.4125399999</c:v>
                </c:pt>
                <c:pt idx="6">
                  <c:v>4135319.7943299999</c:v>
                </c:pt>
                <c:pt idx="7">
                  <c:v>5546481.34619</c:v>
                </c:pt>
                <c:pt idx="8">
                  <c:v>1450499.4188600001</c:v>
                </c:pt>
                <c:pt idx="9">
                  <c:v>1070483.5654200001</c:v>
                </c:pt>
                <c:pt idx="10">
                  <c:v>1334269.8692999999</c:v>
                </c:pt>
                <c:pt idx="11">
                  <c:v>1687881.8950100001</c:v>
                </c:pt>
                <c:pt idx="12">
                  <c:v>4102451.44129</c:v>
                </c:pt>
                <c:pt idx="13">
                  <c:v>1054788.2717800001</c:v>
                </c:pt>
                <c:pt idx="14">
                  <c:v>1401509.17089</c:v>
                </c:pt>
                <c:pt idx="15">
                  <c:v>3187115.3629800002</c:v>
                </c:pt>
                <c:pt idx="16">
                  <c:v>2673456.6661800002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'VIR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Table'!$B$5:$R$5</c:f>
              <c:numCache>
                <c:formatCode>#,##0</c:formatCode>
                <c:ptCount val="17"/>
                <c:pt idx="0">
                  <c:v>43148789.663800001</c:v>
                </c:pt>
                <c:pt idx="1">
                  <c:v>2462059.2482599998</c:v>
                </c:pt>
                <c:pt idx="2">
                  <c:v>5162850.2421899997</c:v>
                </c:pt>
                <c:pt idx="3">
                  <c:v>1618005.4353700001</c:v>
                </c:pt>
                <c:pt idx="4">
                  <c:v>422154.11629500001</c:v>
                </c:pt>
                <c:pt idx="5">
                  <c:v>3761737.1565100001</c:v>
                </c:pt>
                <c:pt idx="6">
                  <c:v>1464152.2382700001</c:v>
                </c:pt>
                <c:pt idx="7">
                  <c:v>5165067.0739900004</c:v>
                </c:pt>
                <c:pt idx="8">
                  <c:v>250510.44372899999</c:v>
                </c:pt>
                <c:pt idx="9">
                  <c:v>680668.55041999999</c:v>
                </c:pt>
                <c:pt idx="10">
                  <c:v>2302452.25178</c:v>
                </c:pt>
                <c:pt idx="11">
                  <c:v>1207665.60032</c:v>
                </c:pt>
                <c:pt idx="12">
                  <c:v>3758837.1531000002</c:v>
                </c:pt>
                <c:pt idx="13">
                  <c:v>539594.16098499997</c:v>
                </c:pt>
                <c:pt idx="14">
                  <c:v>1777068.8988600001</c:v>
                </c:pt>
                <c:pt idx="15">
                  <c:v>3787258.0767100002</c:v>
                </c:pt>
                <c:pt idx="16">
                  <c:v>1384243.10247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'VIR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Table'!$B$6:$R$6</c:f>
              <c:numCache>
                <c:formatCode>#,##0</c:formatCode>
                <c:ptCount val="17"/>
                <c:pt idx="0">
                  <c:v>24715521.054099999</c:v>
                </c:pt>
                <c:pt idx="1">
                  <c:v>5443475.8387799999</c:v>
                </c:pt>
                <c:pt idx="2">
                  <c:v>4412485.8167399997</c:v>
                </c:pt>
                <c:pt idx="3">
                  <c:v>4176101.6710399999</c:v>
                </c:pt>
                <c:pt idx="4">
                  <c:v>340626.39083599998</c:v>
                </c:pt>
                <c:pt idx="5">
                  <c:v>4095187.7553500002</c:v>
                </c:pt>
                <c:pt idx="6">
                  <c:v>754884.82302300003</c:v>
                </c:pt>
                <c:pt idx="7">
                  <c:v>5867716.6858900003</c:v>
                </c:pt>
                <c:pt idx="8">
                  <c:v>1903807.4943299999</c:v>
                </c:pt>
                <c:pt idx="9">
                  <c:v>1137345.9077600001</c:v>
                </c:pt>
                <c:pt idx="10">
                  <c:v>6716098.9696000004</c:v>
                </c:pt>
                <c:pt idx="11">
                  <c:v>7388191.9748799996</c:v>
                </c:pt>
                <c:pt idx="12">
                  <c:v>3319841.7135999999</c:v>
                </c:pt>
                <c:pt idx="13">
                  <c:v>2292063.74388</c:v>
                </c:pt>
                <c:pt idx="14">
                  <c:v>6286341.8408199996</c:v>
                </c:pt>
                <c:pt idx="15">
                  <c:v>1589162.3810099999</c:v>
                </c:pt>
                <c:pt idx="16">
                  <c:v>4036881.8322000001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'VIR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Table'!$B$7:$R$7</c:f>
              <c:numCache>
                <c:formatCode>#,##0</c:formatCode>
                <c:ptCount val="17"/>
                <c:pt idx="0">
                  <c:v>20038406.2795</c:v>
                </c:pt>
                <c:pt idx="1">
                  <c:v>3632127.2212299998</c:v>
                </c:pt>
                <c:pt idx="2">
                  <c:v>8610837.8694199994</c:v>
                </c:pt>
                <c:pt idx="3">
                  <c:v>7154114.2860899996</c:v>
                </c:pt>
                <c:pt idx="4">
                  <c:v>234356.79431500001</c:v>
                </c:pt>
                <c:pt idx="5">
                  <c:v>4538469.82651</c:v>
                </c:pt>
                <c:pt idx="6">
                  <c:v>391159.39182999998</c:v>
                </c:pt>
                <c:pt idx="7">
                  <c:v>4726683.02685</c:v>
                </c:pt>
                <c:pt idx="8">
                  <c:v>835072.61955399998</c:v>
                </c:pt>
                <c:pt idx="9">
                  <c:v>394111.68336899998</c:v>
                </c:pt>
                <c:pt idx="10">
                  <c:v>3116351.9927099999</c:v>
                </c:pt>
                <c:pt idx="11">
                  <c:v>3322162.18499</c:v>
                </c:pt>
                <c:pt idx="12">
                  <c:v>5105573.2316800002</c:v>
                </c:pt>
                <c:pt idx="13">
                  <c:v>819655.31946399994</c:v>
                </c:pt>
                <c:pt idx="14">
                  <c:v>4328455.0373299997</c:v>
                </c:pt>
                <c:pt idx="15">
                  <c:v>2946247.2924600001</c:v>
                </c:pt>
                <c:pt idx="16">
                  <c:v>3928619.5778899998</c:v>
                </c:pt>
              </c:numCache>
            </c:numRef>
          </c:val>
        </c:ser>
        <c:ser>
          <c:idx val="6"/>
          <c:order val="6"/>
          <c:spPr>
            <a:solidFill>
              <a:srgbClr val="FF5500"/>
            </a:solidFill>
          </c:spPr>
          <c:invertIfNegative val="0"/>
          <c:cat>
            <c:strRef>
              <c:f>'VIR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Table'!$B$8:$R$8</c:f>
              <c:numCache>
                <c:formatCode>#,##0</c:formatCode>
                <c:ptCount val="17"/>
                <c:pt idx="0">
                  <c:v>10035797.909299999</c:v>
                </c:pt>
                <c:pt idx="1">
                  <c:v>1588044.84693</c:v>
                </c:pt>
                <c:pt idx="2">
                  <c:v>5509185.73104</c:v>
                </c:pt>
                <c:pt idx="3">
                  <c:v>2679119.9508600002</c:v>
                </c:pt>
                <c:pt idx="4">
                  <c:v>82018.550877000001</c:v>
                </c:pt>
                <c:pt idx="5">
                  <c:v>2444405.3232399998</c:v>
                </c:pt>
                <c:pt idx="6">
                  <c:v>2218060.9703199998</c:v>
                </c:pt>
                <c:pt idx="7">
                  <c:v>2240376.06886</c:v>
                </c:pt>
                <c:pt idx="8">
                  <c:v>695015.90891999996</c:v>
                </c:pt>
                <c:pt idx="9">
                  <c:v>1240070.0856900001</c:v>
                </c:pt>
                <c:pt idx="10">
                  <c:v>1834825.95154</c:v>
                </c:pt>
                <c:pt idx="11">
                  <c:v>635213.93566399999</c:v>
                </c:pt>
                <c:pt idx="12">
                  <c:v>3925792.5309799998</c:v>
                </c:pt>
                <c:pt idx="13">
                  <c:v>999093.04169400001</c:v>
                </c:pt>
                <c:pt idx="14">
                  <c:v>961517.876223</c:v>
                </c:pt>
                <c:pt idx="15">
                  <c:v>3559933.4073299998</c:v>
                </c:pt>
                <c:pt idx="16">
                  <c:v>1648874.2843599999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'VIR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Table'!$B$9:$R$9</c:f>
              <c:numCache>
                <c:formatCode>#,##0</c:formatCode>
                <c:ptCount val="17"/>
                <c:pt idx="0">
                  <c:v>682443.26126599999</c:v>
                </c:pt>
                <c:pt idx="1">
                  <c:v>1812701.0005900001</c:v>
                </c:pt>
                <c:pt idx="2">
                  <c:v>4180996.3591399998</c:v>
                </c:pt>
                <c:pt idx="3">
                  <c:v>1629014.6472799999</c:v>
                </c:pt>
                <c:pt idx="4">
                  <c:v>157924.80189199999</c:v>
                </c:pt>
                <c:pt idx="5">
                  <c:v>713484.91104299994</c:v>
                </c:pt>
                <c:pt idx="6">
                  <c:v>1617111.1857100001</c:v>
                </c:pt>
                <c:pt idx="7">
                  <c:v>1301321.85093</c:v>
                </c:pt>
                <c:pt idx="8">
                  <c:v>428297.10664499999</c:v>
                </c:pt>
                <c:pt idx="9">
                  <c:v>739088.33972699998</c:v>
                </c:pt>
                <c:pt idx="10">
                  <c:v>1374286.9301499999</c:v>
                </c:pt>
                <c:pt idx="11">
                  <c:v>470866.148315</c:v>
                </c:pt>
                <c:pt idx="12">
                  <c:v>1627502.24722</c:v>
                </c:pt>
                <c:pt idx="13">
                  <c:v>683526.54654600006</c:v>
                </c:pt>
                <c:pt idx="14">
                  <c:v>887681.67640600004</c:v>
                </c:pt>
                <c:pt idx="15">
                  <c:v>2194840.2799900002</c:v>
                </c:pt>
                <c:pt idx="16">
                  <c:v>640673.72905700002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'VIR Region Table'!$B$1:$R$1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Table'!$B$10:$R$10</c:f>
              <c:numCache>
                <c:formatCode>#,##0</c:formatCode>
                <c:ptCount val="17"/>
                <c:pt idx="0">
                  <c:v>190736.04743400001</c:v>
                </c:pt>
                <c:pt idx="1">
                  <c:v>1029016.7126</c:v>
                </c:pt>
                <c:pt idx="2">
                  <c:v>2056141.0674699999</c:v>
                </c:pt>
                <c:pt idx="3">
                  <c:v>1291590.29739</c:v>
                </c:pt>
                <c:pt idx="4">
                  <c:v>77235.504990700007</c:v>
                </c:pt>
                <c:pt idx="5">
                  <c:v>597407.70195000002</c:v>
                </c:pt>
                <c:pt idx="6">
                  <c:v>927875.09636299999</c:v>
                </c:pt>
                <c:pt idx="7">
                  <c:v>857623.011834</c:v>
                </c:pt>
                <c:pt idx="8">
                  <c:v>775852.208812</c:v>
                </c:pt>
                <c:pt idx="9">
                  <c:v>980635.38170799997</c:v>
                </c:pt>
                <c:pt idx="10">
                  <c:v>1854759.6461</c:v>
                </c:pt>
                <c:pt idx="11">
                  <c:v>1105443.36754</c:v>
                </c:pt>
                <c:pt idx="12">
                  <c:v>628014.38880399999</c:v>
                </c:pt>
                <c:pt idx="13">
                  <c:v>893235.32042200002</c:v>
                </c:pt>
                <c:pt idx="14">
                  <c:v>591751.53391100001</c:v>
                </c:pt>
                <c:pt idx="15">
                  <c:v>830426.12410100002</c:v>
                </c:pt>
                <c:pt idx="16">
                  <c:v>1171103.6657499999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7346048"/>
        <c:axId val="137360128"/>
        <c:axId val="0"/>
      </c:bar3DChart>
      <c:catAx>
        <c:axId val="137346048"/>
        <c:scaling>
          <c:orientation val="minMax"/>
        </c:scaling>
        <c:delete val="0"/>
        <c:axPos val="l"/>
        <c:majorTickMark val="none"/>
        <c:minorTickMark val="none"/>
        <c:tickLblPos val="nextTo"/>
        <c:crossAx val="137360128"/>
        <c:crosses val="autoZero"/>
        <c:auto val="1"/>
        <c:lblAlgn val="ctr"/>
        <c:lblOffset val="100"/>
        <c:noMultiLvlLbl val="0"/>
      </c:catAx>
      <c:valAx>
        <c:axId val="137360128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2800" baseline="0"/>
                </a:pPr>
                <a:r>
                  <a:rPr lang="en-US" sz="2800" baseline="0"/>
                  <a:t>Total Acres</a:t>
                </a:r>
              </a:p>
            </c:rich>
          </c:tx>
          <c:layout>
            <c:manualLayout>
              <c:xMode val="edge"/>
              <c:yMode val="edge"/>
              <c:x val="0.45292602544128968"/>
              <c:y val="0.9037616163013285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37346048"/>
        <c:crosses val="autoZero"/>
        <c:crossBetween val="between"/>
        <c:dispUnits>
          <c:builtInUnit val="millions"/>
          <c:dispUnitsLbl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Values Impacted Rating </a:t>
            </a:r>
            <a:r>
              <a:rPr lang="en-US" sz="3200" baseline="0"/>
              <a:t>- Total Acres</a:t>
            </a:r>
          </a:p>
          <a:p>
            <a:pPr>
              <a:defRPr sz="3200"/>
            </a:pPr>
            <a:r>
              <a:rPr lang="en-US" sz="2400" baseline="0"/>
              <a:t>(All States Excluding Alaska)</a:t>
            </a:r>
            <a:endParaRPr lang="en-US" sz="2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96AD7F"/>
            </a:solidFill>
          </c:spPr>
          <c:invertIfNegative val="0"/>
          <c:cat>
            <c:strRef>
              <c:f>'VIR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'VIR Region Table'!$C$2:$R$2</c:f>
              <c:numCache>
                <c:formatCode>#,##0</c:formatCode>
                <c:ptCount val="16"/>
                <c:pt idx="0">
                  <c:v>32965862.887899999</c:v>
                </c:pt>
                <c:pt idx="1">
                  <c:v>22388642.2872</c:v>
                </c:pt>
                <c:pt idx="2">
                  <c:v>13477370.334899999</c:v>
                </c:pt>
                <c:pt idx="3">
                  <c:v>820832.23297300003</c:v>
                </c:pt>
                <c:pt idx="4">
                  <c:v>11356351.131899999</c:v>
                </c:pt>
                <c:pt idx="5">
                  <c:v>10945082.131200001</c:v>
                </c:pt>
                <c:pt idx="6">
                  <c:v>9230474.6031100005</c:v>
                </c:pt>
                <c:pt idx="7">
                  <c:v>4372290.84002</c:v>
                </c:pt>
                <c:pt idx="8">
                  <c:v>6072597.71251</c:v>
                </c:pt>
                <c:pt idx="9">
                  <c:v>38699510.399499997</c:v>
                </c:pt>
                <c:pt idx="10">
                  <c:v>36662018.696400002</c:v>
                </c:pt>
                <c:pt idx="11">
                  <c:v>18589914.7544</c:v>
                </c:pt>
                <c:pt idx="12">
                  <c:v>4569384.9336200003</c:v>
                </c:pt>
                <c:pt idx="13">
                  <c:v>21275030.801899999</c:v>
                </c:pt>
                <c:pt idx="14">
                  <c:v>2924336.9525299999</c:v>
                </c:pt>
                <c:pt idx="15">
                  <c:v>11810099.5491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'VIR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'VIR Region Table'!$C$3:$R$3</c:f>
              <c:numCache>
                <c:formatCode>#,##0</c:formatCode>
                <c:ptCount val="16"/>
                <c:pt idx="0">
                  <c:v>14822731.479800001</c:v>
                </c:pt>
                <c:pt idx="1">
                  <c:v>18373475.309799999</c:v>
                </c:pt>
                <c:pt idx="2">
                  <c:v>20363988.993500002</c:v>
                </c:pt>
                <c:pt idx="3">
                  <c:v>495857.101601</c:v>
                </c:pt>
                <c:pt idx="4">
                  <c:v>14857002.0803</c:v>
                </c:pt>
                <c:pt idx="5">
                  <c:v>7676729.0456100004</c:v>
                </c:pt>
                <c:pt idx="6">
                  <c:v>42593334.969800003</c:v>
                </c:pt>
                <c:pt idx="7">
                  <c:v>6911413.4596699998</c:v>
                </c:pt>
                <c:pt idx="8">
                  <c:v>16917630.186099999</c:v>
                </c:pt>
                <c:pt idx="9">
                  <c:v>16631531.2301</c:v>
                </c:pt>
                <c:pt idx="10">
                  <c:v>13235070.486400001</c:v>
                </c:pt>
                <c:pt idx="11">
                  <c:v>14697248.827099999</c:v>
                </c:pt>
                <c:pt idx="12">
                  <c:v>18280427.976300001</c:v>
                </c:pt>
                <c:pt idx="13">
                  <c:v>7073897.8006300004</c:v>
                </c:pt>
                <c:pt idx="14">
                  <c:v>14620124.662900001</c:v>
                </c:pt>
                <c:pt idx="15">
                  <c:v>30123788.675799999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'VIR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'VIR Region Table'!$C$4:$R$4</c:f>
              <c:numCache>
                <c:formatCode>#,##0</c:formatCode>
                <c:ptCount val="16"/>
                <c:pt idx="0">
                  <c:v>3315323.9883599998</c:v>
                </c:pt>
                <c:pt idx="1">
                  <c:v>7385205.4345399998</c:v>
                </c:pt>
                <c:pt idx="2">
                  <c:v>3479403.7899199999</c:v>
                </c:pt>
                <c:pt idx="3">
                  <c:v>333915.18166200002</c:v>
                </c:pt>
                <c:pt idx="4">
                  <c:v>3528590.4125399999</c:v>
                </c:pt>
                <c:pt idx="5">
                  <c:v>4135319.7943299999</c:v>
                </c:pt>
                <c:pt idx="6">
                  <c:v>5546481.34619</c:v>
                </c:pt>
                <c:pt idx="7">
                  <c:v>1450499.4188600001</c:v>
                </c:pt>
                <c:pt idx="8">
                  <c:v>1070483.5654200001</c:v>
                </c:pt>
                <c:pt idx="9">
                  <c:v>1334269.8692999999</c:v>
                </c:pt>
                <c:pt idx="10">
                  <c:v>1687881.8950100001</c:v>
                </c:pt>
                <c:pt idx="11">
                  <c:v>4102451.44129</c:v>
                </c:pt>
                <c:pt idx="12">
                  <c:v>1054788.2717800001</c:v>
                </c:pt>
                <c:pt idx="13">
                  <c:v>1401509.17089</c:v>
                </c:pt>
                <c:pt idx="14">
                  <c:v>3187115.3629800002</c:v>
                </c:pt>
                <c:pt idx="15">
                  <c:v>2673456.6661800002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'VIR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'VIR Region Table'!$C$5:$R$5</c:f>
              <c:numCache>
                <c:formatCode>#,##0</c:formatCode>
                <c:ptCount val="16"/>
                <c:pt idx="0">
                  <c:v>2462059.2482599998</c:v>
                </c:pt>
                <c:pt idx="1">
                  <c:v>5162850.2421899997</c:v>
                </c:pt>
                <c:pt idx="2">
                  <c:v>1618005.4353700001</c:v>
                </c:pt>
                <c:pt idx="3">
                  <c:v>422154.11629500001</c:v>
                </c:pt>
                <c:pt idx="4">
                  <c:v>3761737.1565100001</c:v>
                </c:pt>
                <c:pt idx="5">
                  <c:v>1464152.2382700001</c:v>
                </c:pt>
                <c:pt idx="6">
                  <c:v>5165067.0739900004</c:v>
                </c:pt>
                <c:pt idx="7">
                  <c:v>250510.44372899999</c:v>
                </c:pt>
                <c:pt idx="8">
                  <c:v>680668.55041999999</c:v>
                </c:pt>
                <c:pt idx="9">
                  <c:v>2302452.25178</c:v>
                </c:pt>
                <c:pt idx="10">
                  <c:v>1207665.60032</c:v>
                </c:pt>
                <c:pt idx="11">
                  <c:v>3758837.1531000002</c:v>
                </c:pt>
                <c:pt idx="12">
                  <c:v>539594.16098499997</c:v>
                </c:pt>
                <c:pt idx="13">
                  <c:v>1777068.8988600001</c:v>
                </c:pt>
                <c:pt idx="14">
                  <c:v>3787258.0767100002</c:v>
                </c:pt>
                <c:pt idx="15">
                  <c:v>1384243.10247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'VIR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'VIR Region Table'!$C$6:$R$6</c:f>
              <c:numCache>
                <c:formatCode>#,##0</c:formatCode>
                <c:ptCount val="16"/>
                <c:pt idx="0">
                  <c:v>5443475.8387799999</c:v>
                </c:pt>
                <c:pt idx="1">
                  <c:v>4412485.8167399997</c:v>
                </c:pt>
                <c:pt idx="2">
                  <c:v>4176101.6710399999</c:v>
                </c:pt>
                <c:pt idx="3">
                  <c:v>340626.39083599998</c:v>
                </c:pt>
                <c:pt idx="4">
                  <c:v>4095187.7553500002</c:v>
                </c:pt>
                <c:pt idx="5">
                  <c:v>754884.82302300003</c:v>
                </c:pt>
                <c:pt idx="6">
                  <c:v>5867716.6858900003</c:v>
                </c:pt>
                <c:pt idx="7">
                  <c:v>1903807.4943299999</c:v>
                </c:pt>
                <c:pt idx="8">
                  <c:v>1137345.9077600001</c:v>
                </c:pt>
                <c:pt idx="9">
                  <c:v>6716098.9696000004</c:v>
                </c:pt>
                <c:pt idx="10">
                  <c:v>7388191.9748799996</c:v>
                </c:pt>
                <c:pt idx="11">
                  <c:v>3319841.7135999999</c:v>
                </c:pt>
                <c:pt idx="12">
                  <c:v>2292063.74388</c:v>
                </c:pt>
                <c:pt idx="13">
                  <c:v>6286341.8408199996</c:v>
                </c:pt>
                <c:pt idx="14">
                  <c:v>1589162.3810099999</c:v>
                </c:pt>
                <c:pt idx="15">
                  <c:v>4036881.8322000001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'VIR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'VIR Region Table'!$C$7:$R$7</c:f>
              <c:numCache>
                <c:formatCode>#,##0</c:formatCode>
                <c:ptCount val="16"/>
                <c:pt idx="0">
                  <c:v>3632127.2212299998</c:v>
                </c:pt>
                <c:pt idx="1">
                  <c:v>8610837.8694199994</c:v>
                </c:pt>
                <c:pt idx="2">
                  <c:v>7154114.2860899996</c:v>
                </c:pt>
                <c:pt idx="3">
                  <c:v>234356.79431500001</c:v>
                </c:pt>
                <c:pt idx="4">
                  <c:v>4538469.82651</c:v>
                </c:pt>
                <c:pt idx="5">
                  <c:v>391159.39182999998</c:v>
                </c:pt>
                <c:pt idx="6">
                  <c:v>4726683.02685</c:v>
                </c:pt>
                <c:pt idx="7">
                  <c:v>835072.61955399998</c:v>
                </c:pt>
                <c:pt idx="8">
                  <c:v>394111.68336899998</c:v>
                </c:pt>
                <c:pt idx="9">
                  <c:v>3116351.9927099999</c:v>
                </c:pt>
                <c:pt idx="10">
                  <c:v>3322162.18499</c:v>
                </c:pt>
                <c:pt idx="11">
                  <c:v>5105573.2316800002</c:v>
                </c:pt>
                <c:pt idx="12">
                  <c:v>819655.31946399994</c:v>
                </c:pt>
                <c:pt idx="13">
                  <c:v>4328455.0373299997</c:v>
                </c:pt>
                <c:pt idx="14">
                  <c:v>2946247.2924600001</c:v>
                </c:pt>
                <c:pt idx="15">
                  <c:v>3928619.5778899998</c:v>
                </c:pt>
              </c:numCache>
            </c:numRef>
          </c:val>
        </c:ser>
        <c:ser>
          <c:idx val="6"/>
          <c:order val="6"/>
          <c:spPr>
            <a:solidFill>
              <a:srgbClr val="FF5500"/>
            </a:solidFill>
          </c:spPr>
          <c:invertIfNegative val="0"/>
          <c:cat>
            <c:strRef>
              <c:f>'VIR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'VIR Region Table'!$C$8:$R$8</c:f>
              <c:numCache>
                <c:formatCode>#,##0</c:formatCode>
                <c:ptCount val="16"/>
                <c:pt idx="0">
                  <c:v>1588044.84693</c:v>
                </c:pt>
                <c:pt idx="1">
                  <c:v>5509185.73104</c:v>
                </c:pt>
                <c:pt idx="2">
                  <c:v>2679119.9508600002</c:v>
                </c:pt>
                <c:pt idx="3">
                  <c:v>82018.550877000001</c:v>
                </c:pt>
                <c:pt idx="4">
                  <c:v>2444405.3232399998</c:v>
                </c:pt>
                <c:pt idx="5">
                  <c:v>2218060.9703199998</c:v>
                </c:pt>
                <c:pt idx="6">
                  <c:v>2240376.06886</c:v>
                </c:pt>
                <c:pt idx="7">
                  <c:v>695015.90891999996</c:v>
                </c:pt>
                <c:pt idx="8">
                  <c:v>1240070.0856900001</c:v>
                </c:pt>
                <c:pt idx="9">
                  <c:v>1834825.95154</c:v>
                </c:pt>
                <c:pt idx="10">
                  <c:v>635213.93566399999</c:v>
                </c:pt>
                <c:pt idx="11">
                  <c:v>3925792.5309799998</c:v>
                </c:pt>
                <c:pt idx="12">
                  <c:v>999093.04169400001</c:v>
                </c:pt>
                <c:pt idx="13">
                  <c:v>961517.876223</c:v>
                </c:pt>
                <c:pt idx="14">
                  <c:v>3559933.4073299998</c:v>
                </c:pt>
                <c:pt idx="15">
                  <c:v>1648874.2843599999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'VIR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'VIR Region Table'!$C$9:$R$9</c:f>
              <c:numCache>
                <c:formatCode>#,##0</c:formatCode>
                <c:ptCount val="16"/>
                <c:pt idx="0">
                  <c:v>1812701.0005900001</c:v>
                </c:pt>
                <c:pt idx="1">
                  <c:v>4180996.3591399998</c:v>
                </c:pt>
                <c:pt idx="2">
                  <c:v>1629014.6472799999</c:v>
                </c:pt>
                <c:pt idx="3">
                  <c:v>157924.80189199999</c:v>
                </c:pt>
                <c:pt idx="4">
                  <c:v>713484.91104299994</c:v>
                </c:pt>
                <c:pt idx="5">
                  <c:v>1617111.1857100001</c:v>
                </c:pt>
                <c:pt idx="6">
                  <c:v>1301321.85093</c:v>
                </c:pt>
                <c:pt idx="7">
                  <c:v>428297.10664499999</c:v>
                </c:pt>
                <c:pt idx="8">
                  <c:v>739088.33972699998</c:v>
                </c:pt>
                <c:pt idx="9">
                  <c:v>1374286.9301499999</c:v>
                </c:pt>
                <c:pt idx="10">
                  <c:v>470866.148315</c:v>
                </c:pt>
                <c:pt idx="11">
                  <c:v>1627502.24722</c:v>
                </c:pt>
                <c:pt idx="12">
                  <c:v>683526.54654600006</c:v>
                </c:pt>
                <c:pt idx="13">
                  <c:v>887681.67640600004</c:v>
                </c:pt>
                <c:pt idx="14">
                  <c:v>2194840.2799900002</c:v>
                </c:pt>
                <c:pt idx="15">
                  <c:v>640673.72905700002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'VIR Region Table'!$C$1:$R$1</c:f>
              <c:strCache>
                <c:ptCount val="16"/>
                <c:pt idx="0">
                  <c:v>AZ</c:v>
                </c:pt>
                <c:pt idx="1">
                  <c:v>CA</c:v>
                </c:pt>
                <c:pt idx="2">
                  <c:v>CO</c:v>
                </c:pt>
                <c:pt idx="3">
                  <c:v>HI</c:v>
                </c:pt>
                <c:pt idx="4">
                  <c:v>ID</c:v>
                </c:pt>
                <c:pt idx="5">
                  <c:v>KS</c:v>
                </c:pt>
                <c:pt idx="6">
                  <c:v>MT</c:v>
                </c:pt>
                <c:pt idx="7">
                  <c:v>ND</c:v>
                </c:pt>
                <c:pt idx="8">
                  <c:v>NE</c:v>
                </c:pt>
                <c:pt idx="9">
                  <c:v>NM</c:v>
                </c:pt>
                <c:pt idx="10">
                  <c:v>NV</c:v>
                </c:pt>
                <c:pt idx="11">
                  <c:v>OR</c:v>
                </c:pt>
                <c:pt idx="12">
                  <c:v>SD</c:v>
                </c:pt>
                <c:pt idx="13">
                  <c:v>UT</c:v>
                </c:pt>
                <c:pt idx="14">
                  <c:v>WA</c:v>
                </c:pt>
                <c:pt idx="15">
                  <c:v>WY</c:v>
                </c:pt>
              </c:strCache>
            </c:strRef>
          </c:cat>
          <c:val>
            <c:numRef>
              <c:f>'VIR Region Table'!$C$10:$R$10</c:f>
              <c:numCache>
                <c:formatCode>#,##0</c:formatCode>
                <c:ptCount val="16"/>
                <c:pt idx="0">
                  <c:v>1029016.7126</c:v>
                </c:pt>
                <c:pt idx="1">
                  <c:v>2056141.0674699999</c:v>
                </c:pt>
                <c:pt idx="2">
                  <c:v>1291590.29739</c:v>
                </c:pt>
                <c:pt idx="3">
                  <c:v>77235.504990700007</c:v>
                </c:pt>
                <c:pt idx="4">
                  <c:v>597407.70195000002</c:v>
                </c:pt>
                <c:pt idx="5">
                  <c:v>927875.09636299999</c:v>
                </c:pt>
                <c:pt idx="6">
                  <c:v>857623.011834</c:v>
                </c:pt>
                <c:pt idx="7">
                  <c:v>775852.208812</c:v>
                </c:pt>
                <c:pt idx="8">
                  <c:v>980635.38170799997</c:v>
                </c:pt>
                <c:pt idx="9">
                  <c:v>1854759.6461</c:v>
                </c:pt>
                <c:pt idx="10">
                  <c:v>1105443.36754</c:v>
                </c:pt>
                <c:pt idx="11">
                  <c:v>628014.38880399999</c:v>
                </c:pt>
                <c:pt idx="12">
                  <c:v>893235.32042200002</c:v>
                </c:pt>
                <c:pt idx="13">
                  <c:v>591751.53391100001</c:v>
                </c:pt>
                <c:pt idx="14">
                  <c:v>830426.12410100002</c:v>
                </c:pt>
                <c:pt idx="15">
                  <c:v>1171103.6657499999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7682944"/>
        <c:axId val="137684480"/>
        <c:axId val="0"/>
      </c:bar3DChart>
      <c:catAx>
        <c:axId val="137682944"/>
        <c:scaling>
          <c:orientation val="minMax"/>
        </c:scaling>
        <c:delete val="0"/>
        <c:axPos val="l"/>
        <c:majorTickMark val="none"/>
        <c:minorTickMark val="none"/>
        <c:tickLblPos val="nextTo"/>
        <c:crossAx val="137684480"/>
        <c:crosses val="autoZero"/>
        <c:auto val="1"/>
        <c:lblAlgn val="ctr"/>
        <c:lblOffset val="100"/>
        <c:noMultiLvlLbl val="0"/>
      </c:catAx>
      <c:valAx>
        <c:axId val="13768448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37682944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 sz="1800"/>
                  </a:pPr>
                  <a:r>
                    <a:rPr lang="en-US"/>
                    <a:t>Acres in Millions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Values Impacted Rating</a:t>
            </a:r>
            <a:r>
              <a:rPr lang="en-US" sz="3200" baseline="0"/>
              <a:t> - Total Acres</a:t>
            </a:r>
          </a:p>
          <a:p>
            <a:pPr>
              <a:defRPr sz="3200"/>
            </a:pPr>
            <a:r>
              <a:rPr lang="en-US" sz="2400" baseline="0"/>
              <a:t>(By </a:t>
            </a:r>
            <a:r>
              <a:rPr lang="en-US" sz="3200" b="1" i="0" u="none" strike="noStrike" baseline="0">
                <a:effectLst/>
              </a:rPr>
              <a:t>Western State Fire Managers Sections</a:t>
            </a:r>
            <a:r>
              <a:rPr lang="en-US" sz="2400" baseline="0"/>
              <a:t>)</a:t>
            </a:r>
            <a:endParaRPr lang="en-US" sz="2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96AD7F"/>
            </a:solidFill>
          </c:spPr>
          <c:invertIfNegative val="0"/>
          <c:cat>
            <c:strRef>
              <c:f>'VIR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'VIR Region Table'!$B$26:$D$26</c:f>
              <c:numCache>
                <c:formatCode>#,##0</c:formatCode>
                <c:ptCount val="3"/>
                <c:pt idx="0">
                  <c:v>184317740.16450301</c:v>
                </c:pt>
                <c:pt idx="1">
                  <c:v>113527229.82430999</c:v>
                </c:pt>
                <c:pt idx="2">
                  <c:v>51246825.501350001</c:v>
                </c:pt>
              </c:numCache>
            </c:numRef>
          </c:val>
        </c:ser>
        <c:ser>
          <c:idx val="1"/>
          <c:order val="1"/>
          <c:spPr>
            <a:solidFill>
              <a:srgbClr val="BAD7A8"/>
            </a:solidFill>
          </c:spPr>
          <c:invertIfNegative val="0"/>
          <c:cat>
            <c:strRef>
              <c:f>'VIR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'VIR Region Table'!$B$27:$D$27</c:f>
              <c:numCache>
                <c:formatCode>#,##0</c:formatCode>
                <c:ptCount val="3"/>
                <c:pt idx="0">
                  <c:v>123100832.83920099</c:v>
                </c:pt>
                <c:pt idx="1">
                  <c:v>95978497.560629994</c:v>
                </c:pt>
                <c:pt idx="2">
                  <c:v>100273978.33698002</c:v>
                </c:pt>
              </c:numCache>
            </c:numRef>
          </c:val>
        </c:ser>
        <c:ser>
          <c:idx val="2"/>
          <c:order val="2"/>
          <c:spPr>
            <a:solidFill>
              <a:srgbClr val="D7CF9E"/>
            </a:solidFill>
          </c:spPr>
          <c:invertIfNegative val="0"/>
          <c:cat>
            <c:strRef>
              <c:f>'VIR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'VIR Region Table'!$B$28:$D$28</c:f>
              <c:numCache>
                <c:formatCode>#,##0</c:formatCode>
                <c:ptCount val="3"/>
                <c:pt idx="0">
                  <c:v>42932141.551682003</c:v>
                </c:pt>
                <c:pt idx="1">
                  <c:v>15126174.787279999</c:v>
                </c:pt>
                <c:pt idx="2">
                  <c:v>13863951.50649</c:v>
                </c:pt>
              </c:numCache>
            </c:numRef>
          </c:val>
        </c:ser>
        <c:ser>
          <c:idx val="3"/>
          <c:order val="3"/>
          <c:spPr>
            <a:solidFill>
              <a:srgbClr val="FFFFBE"/>
            </a:solidFill>
          </c:spPr>
          <c:invertIfNegative val="0"/>
          <c:cat>
            <c:strRef>
              <c:f>'VIR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'VIR Region Table'!$B$29:$D$29</c:f>
              <c:numCache>
                <c:formatCode>#,##0</c:formatCode>
                <c:ptCount val="3"/>
                <c:pt idx="0">
                  <c:v>57487554.852414995</c:v>
                </c:pt>
                <c:pt idx="1">
                  <c:v>15468384.629400002</c:v>
                </c:pt>
                <c:pt idx="2">
                  <c:v>5937173.9312440008</c:v>
                </c:pt>
              </c:numCache>
            </c:numRef>
          </c:val>
        </c:ser>
        <c:ser>
          <c:idx val="4"/>
          <c:order val="4"/>
          <c:spPr>
            <a:solidFill>
              <a:srgbClr val="FFD37F"/>
            </a:solidFill>
          </c:spPr>
          <c:invertIfNegative val="0"/>
          <c:cat>
            <c:strRef>
              <c:f>'VIR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'VIR Region Table'!$B$30:$D$30</c:f>
              <c:numCache>
                <c:formatCode>#,##0</c:formatCode>
                <c:ptCount val="3"/>
                <c:pt idx="0">
                  <c:v>41765829.331166007</c:v>
                </c:pt>
                <c:pt idx="1">
                  <c:v>28408821.090440001</c:v>
                </c:pt>
                <c:pt idx="2">
                  <c:v>14301085.472232999</c:v>
                </c:pt>
              </c:numCache>
            </c:numRef>
          </c:val>
        </c:ser>
        <c:ser>
          <c:idx val="5"/>
          <c:order val="5"/>
          <c:spPr>
            <a:solidFill>
              <a:srgbClr val="FFAA00"/>
            </a:solidFill>
          </c:spPr>
          <c:invertIfNegative val="0"/>
          <c:cat>
            <c:strRef>
              <c:f>'VIR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'VIR Region Table'!$B$31:$D$31</c:f>
              <c:numCache>
                <c:formatCode>#,##0</c:formatCode>
                <c:ptCount val="3"/>
                <c:pt idx="0">
                  <c:v>40257583.652364999</c:v>
                </c:pt>
                <c:pt idx="1">
                  <c:v>20342087.104630001</c:v>
                </c:pt>
                <c:pt idx="2">
                  <c:v>13522732.878196999</c:v>
                </c:pt>
              </c:numCache>
            </c:numRef>
          </c:val>
        </c:ser>
        <c:ser>
          <c:idx val="6"/>
          <c:order val="6"/>
          <c:spPr>
            <a:solidFill>
              <a:srgbClr val="FF5500"/>
            </a:solidFill>
          </c:spPr>
          <c:invertIfNegative val="0"/>
          <c:cat>
            <c:strRef>
              <c:f>'VIR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'VIR Region Table'!$B$32:$D$32</c:f>
              <c:numCache>
                <c:formatCode>#,##0</c:formatCode>
                <c:ptCount val="3"/>
                <c:pt idx="0">
                  <c:v>23747942.065190997</c:v>
                </c:pt>
                <c:pt idx="1">
                  <c:v>9069170.0667929985</c:v>
                </c:pt>
                <c:pt idx="2">
                  <c:v>9480234.2418440003</c:v>
                </c:pt>
              </c:numCache>
            </c:numRef>
          </c:val>
        </c:ser>
        <c:ser>
          <c:idx val="7"/>
          <c:order val="7"/>
          <c:spPr>
            <a:solidFill>
              <a:srgbClr val="CF0000"/>
            </a:solidFill>
          </c:spPr>
          <c:invertIfNegative val="0"/>
          <c:cat>
            <c:strRef>
              <c:f>'VIR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'VIR Region Table'!$B$33:$D$33</c:f>
              <c:numCache>
                <c:formatCode>#,##0</c:formatCode>
                <c:ptCount val="3"/>
                <c:pt idx="0">
                  <c:v>9314573.0978230014</c:v>
                </c:pt>
                <c:pt idx="1">
                  <c:v>6089476.3691189997</c:v>
                </c:pt>
                <c:pt idx="2">
                  <c:v>5737711.5549650006</c:v>
                </c:pt>
              </c:numCache>
            </c:numRef>
          </c:val>
        </c:ser>
        <c:ser>
          <c:idx val="8"/>
          <c:order val="8"/>
          <c:spPr>
            <a:solidFill>
              <a:srgbClr val="730000"/>
            </a:solidFill>
          </c:spPr>
          <c:invertIfNegative val="0"/>
          <c:cat>
            <c:strRef>
              <c:f>'VIR Region Table'!$B$25:$D$25</c:f>
              <c:strCache>
                <c:ptCount val="3"/>
                <c:pt idx="0">
                  <c:v>Section 1 (no PI)</c:v>
                </c:pt>
                <c:pt idx="1">
                  <c:v>Section 2 </c:v>
                </c:pt>
                <c:pt idx="2">
                  <c:v>Section 3</c:v>
                </c:pt>
              </c:strCache>
            </c:strRef>
          </c:cat>
          <c:val>
            <c:numRef>
              <c:f>'VIR Region Table'!$B$34:$D$34</c:f>
              <c:numCache>
                <c:formatCode>#,##0</c:formatCode>
                <c:ptCount val="3"/>
                <c:pt idx="0">
                  <c:v>4887996.5003396999</c:v>
                </c:pt>
                <c:pt idx="1">
                  <c:v>4930558.6063949997</c:v>
                </c:pt>
                <c:pt idx="2">
                  <c:v>6040291.9704450006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7412992"/>
        <c:axId val="137414528"/>
        <c:axId val="0"/>
      </c:bar3DChart>
      <c:catAx>
        <c:axId val="137412992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137414528"/>
        <c:crosses val="autoZero"/>
        <c:auto val="1"/>
        <c:lblAlgn val="ctr"/>
        <c:lblOffset val="100"/>
        <c:noMultiLvlLbl val="0"/>
      </c:catAx>
      <c:valAx>
        <c:axId val="137414528"/>
        <c:scaling>
          <c:orientation val="minMax"/>
        </c:scaling>
        <c:delete val="0"/>
        <c:axPos val="b"/>
        <c:majorGridlines>
          <c:spPr>
            <a:ln w="15875"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min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/>
            </a:pPr>
            <a:endParaRPr lang="en-US"/>
          </a:p>
        </c:txPr>
        <c:crossAx val="13741299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 sz="1800"/>
                  </a:pPr>
                  <a:r>
                    <a:rPr lang="en-US"/>
                    <a:t>Acres in Millions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Values Impacted Rating </a:t>
            </a:r>
            <a:r>
              <a:rPr lang="en-US" baseline="0"/>
              <a:t>- Percent Acres</a:t>
            </a:r>
          </a:p>
          <a:p>
            <a:pPr>
              <a:defRPr/>
            </a:pPr>
            <a:r>
              <a:rPr lang="en-US" baseline="0"/>
              <a:t>(All States)</a:t>
            </a:r>
            <a:endParaRPr lang="en-US"/>
          </a:p>
        </c:rich>
      </c:tx>
      <c:layout>
        <c:manualLayout>
          <c:xMode val="edge"/>
          <c:yMode val="edge"/>
          <c:x val="0.36991125570966643"/>
          <c:y val="9.3026123412425915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1</c:v>
          </c:tx>
          <c:spPr>
            <a:solidFill>
              <a:srgbClr val="96AD7F"/>
            </a:solidFill>
          </c:spPr>
          <c:invertIfNegative val="0"/>
          <c:cat>
            <c:strRef>
              <c:f>'VIR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Table'!$B$14:$R$14</c:f>
              <c:numCache>
                <c:formatCode>0.0%</c:formatCode>
                <c:ptCount val="17"/>
                <c:pt idx="0">
                  <c:v>0.35535660049585965</c:v>
                </c:pt>
                <c:pt idx="1">
                  <c:v>0.49150443845416708</c:v>
                </c:pt>
                <c:pt idx="2">
                  <c:v>0.28674044399047705</c:v>
                </c:pt>
                <c:pt idx="3">
                  <c:v>0.24123289186573138</c:v>
                </c:pt>
                <c:pt idx="4">
                  <c:v>0.27684795744180113</c:v>
                </c:pt>
                <c:pt idx="5">
                  <c:v>0.24745475631049285</c:v>
                </c:pt>
                <c:pt idx="6">
                  <c:v>0.36325741875622541</c:v>
                </c:pt>
                <c:pt idx="7">
                  <c:v>0.11905822647879107</c:v>
                </c:pt>
                <c:pt idx="8">
                  <c:v>0.24810477836266356</c:v>
                </c:pt>
                <c:pt idx="9">
                  <c:v>0.20773352993021876</c:v>
                </c:pt>
                <c:pt idx="10">
                  <c:v>0.52392863494472575</c:v>
                </c:pt>
                <c:pt idx="11">
                  <c:v>0.55789834396215476</c:v>
                </c:pt>
                <c:pt idx="12">
                  <c:v>0.33342042823641882</c:v>
                </c:pt>
                <c:pt idx="13">
                  <c:v>0.15164675150330975</c:v>
                </c:pt>
                <c:pt idx="14">
                  <c:v>0.47719779489265907</c:v>
                </c:pt>
                <c:pt idx="15">
                  <c:v>8.2053381871509304E-2</c:v>
                </c:pt>
                <c:pt idx="16">
                  <c:v>0.20568728978849332</c:v>
                </c:pt>
              </c:numCache>
            </c:numRef>
          </c:val>
        </c:ser>
        <c:ser>
          <c:idx val="1"/>
          <c:order val="1"/>
          <c:tx>
            <c:v>2</c:v>
          </c:tx>
          <c:spPr>
            <a:solidFill>
              <a:srgbClr val="BAD7A8"/>
            </a:solidFill>
          </c:spPr>
          <c:invertIfNegative val="0"/>
          <c:cat>
            <c:strRef>
              <c:f>'VIR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Table'!$B$15:$R$15</c:f>
              <c:numCache>
                <c:formatCode>0.0%</c:formatCode>
                <c:ptCount val="17"/>
                <c:pt idx="0">
                  <c:v>0.2129372870995441</c:v>
                </c:pt>
                <c:pt idx="1">
                  <c:v>0.22099947260928815</c:v>
                </c:pt>
                <c:pt idx="2">
                  <c:v>0.23531656812401577</c:v>
                </c:pt>
                <c:pt idx="3">
                  <c:v>0.36449721516540784</c:v>
                </c:pt>
                <c:pt idx="4">
                  <c:v>0.16724127080638659</c:v>
                </c:pt>
                <c:pt idx="5">
                  <c:v>0.32373389890684257</c:v>
                </c:pt>
                <c:pt idx="6">
                  <c:v>0.25478372333543103</c:v>
                </c:pt>
                <c:pt idx="7">
                  <c:v>0.5493852850873856</c:v>
                </c:pt>
                <c:pt idx="8">
                  <c:v>0.39218678887708924</c:v>
                </c:pt>
                <c:pt idx="9">
                  <c:v>0.57872416435107121</c:v>
                </c:pt>
                <c:pt idx="10">
                  <c:v>0.22516397144237388</c:v>
                </c:pt>
                <c:pt idx="11">
                  <c:v>0.20140254598991841</c:v>
                </c:pt>
                <c:pt idx="12">
                  <c:v>0.26360330655464848</c:v>
                </c:pt>
                <c:pt idx="13">
                  <c:v>0.60668285972132485</c:v>
                </c:pt>
                <c:pt idx="14">
                  <c:v>0.15866714662782999</c:v>
                </c:pt>
                <c:pt idx="15">
                  <c:v>0.41022313483271494</c:v>
                </c:pt>
                <c:pt idx="16">
                  <c:v>0.52464252524939858</c:v>
                </c:pt>
              </c:numCache>
            </c:numRef>
          </c:val>
        </c:ser>
        <c:ser>
          <c:idx val="2"/>
          <c:order val="2"/>
          <c:tx>
            <c:v>3</c:v>
          </c:tx>
          <c:spPr>
            <a:solidFill>
              <a:srgbClr val="D7CF9E"/>
            </a:solidFill>
          </c:spPr>
          <c:invertIfNegative val="0"/>
          <c:cat>
            <c:strRef>
              <c:f>'VIR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Table'!$B$16:$R$16</c:f>
              <c:numCache>
                <c:formatCode>0.0%</c:formatCode>
                <c:ptCount val="17"/>
                <c:pt idx="0">
                  <c:v>9.0574206203729052E-2</c:v>
                </c:pt>
                <c:pt idx="1">
                  <c:v>4.9429813523571141E-2</c:v>
                </c:pt>
                <c:pt idx="2">
                  <c:v>9.4585328493616408E-2</c:v>
                </c:pt>
                <c:pt idx="3">
                  <c:v>6.2278220257662387E-2</c:v>
                </c:pt>
                <c:pt idx="4">
                  <c:v>0.11262196133198568</c:v>
                </c:pt>
                <c:pt idx="5">
                  <c:v>7.6887943188186716E-2</c:v>
                </c:pt>
                <c:pt idx="6">
                  <c:v>0.13724753969069975</c:v>
                </c:pt>
                <c:pt idx="7">
                  <c:v>7.1540658597618309E-2</c:v>
                </c:pt>
                <c:pt idx="8">
                  <c:v>8.2308302443527853E-2</c:v>
                </c:pt>
                <c:pt idx="9">
                  <c:v>3.6619473297049343E-2</c:v>
                </c:pt>
                <c:pt idx="10">
                  <c:v>1.8063851042396096E-2</c:v>
                </c:pt>
                <c:pt idx="11">
                  <c:v>2.5685069931030525E-2</c:v>
                </c:pt>
                <c:pt idx="12">
                  <c:v>7.3579741190059764E-2</c:v>
                </c:pt>
                <c:pt idx="13">
                  <c:v>3.5005852486257052E-2</c:v>
                </c:pt>
                <c:pt idx="14">
                  <c:v>3.1435775209821028E-2</c:v>
                </c:pt>
                <c:pt idx="15">
                  <c:v>8.9426628392088189E-2</c:v>
                </c:pt>
                <c:pt idx="16">
                  <c:v>4.6561508965049347E-2</c:v>
                </c:pt>
              </c:numCache>
            </c:numRef>
          </c:val>
        </c:ser>
        <c:ser>
          <c:idx val="3"/>
          <c:order val="3"/>
          <c:tx>
            <c:v>4</c:v>
          </c:tx>
          <c:spPr>
            <a:solidFill>
              <a:srgbClr val="FFFFBE"/>
            </a:solidFill>
          </c:spPr>
          <c:invertIfNegative val="0"/>
          <c:cat>
            <c:strRef>
              <c:f>'VIR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Table'!$B$17:$R$17</c:f>
              <c:numCache>
                <c:formatCode>0.0%</c:formatCode>
                <c:ptCount val="17"/>
                <c:pt idx="0">
                  <c:v>0.14896444176116885</c:v>
                </c:pt>
                <c:pt idx="1">
                  <c:v>3.6708065321144304E-2</c:v>
                </c:pt>
                <c:pt idx="2">
                  <c:v>6.6122722035193413E-2</c:v>
                </c:pt>
                <c:pt idx="3">
                  <c:v>2.8960852193698584E-2</c:v>
                </c:pt>
                <c:pt idx="4">
                  <c:v>0.14238293786126655</c:v>
                </c:pt>
                <c:pt idx="5">
                  <c:v>8.1968207970738297E-2</c:v>
                </c:pt>
                <c:pt idx="6">
                  <c:v>4.8593894167681083E-2</c:v>
                </c:pt>
                <c:pt idx="7">
                  <c:v>6.6621030002732118E-2</c:v>
                </c:pt>
                <c:pt idx="8">
                  <c:v>1.42151655489212E-2</c:v>
                </c:pt>
                <c:pt idx="9">
                  <c:v>2.32845459859694E-2</c:v>
                </c:pt>
                <c:pt idx="10">
                  <c:v>3.1171470978508586E-2</c:v>
                </c:pt>
                <c:pt idx="11">
                  <c:v>1.8377456082219176E-2</c:v>
                </c:pt>
                <c:pt idx="12">
                  <c:v>6.7416828415575669E-2</c:v>
                </c:pt>
                <c:pt idx="13">
                  <c:v>1.7907815347634304E-2</c:v>
                </c:pt>
                <c:pt idx="14">
                  <c:v>3.9859559678408769E-2</c:v>
                </c:pt>
                <c:pt idx="15">
                  <c:v>0.10626591198575484</c:v>
                </c:pt>
                <c:pt idx="16">
                  <c:v>2.4108282150523228E-2</c:v>
                </c:pt>
              </c:numCache>
            </c:numRef>
          </c:val>
        </c:ser>
        <c:ser>
          <c:idx val="4"/>
          <c:order val="4"/>
          <c:tx>
            <c:v>5</c:v>
          </c:tx>
          <c:spPr>
            <a:solidFill>
              <a:srgbClr val="FFD37F"/>
            </a:solidFill>
          </c:spPr>
          <c:invertIfNegative val="0"/>
          <c:cat>
            <c:strRef>
              <c:f>'VIR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Table'!$B$18:$R$18</c:f>
              <c:numCache>
                <c:formatCode>0.0%</c:formatCode>
                <c:ptCount val="17"/>
                <c:pt idx="0">
                  <c:v>8.5326467447805157E-2</c:v>
                </c:pt>
                <c:pt idx="1">
                  <c:v>8.115948745150002E-2</c:v>
                </c:pt>
                <c:pt idx="2">
                  <c:v>5.6512499773917514E-2</c:v>
                </c:pt>
                <c:pt idx="3">
                  <c:v>7.4748490083526908E-2</c:v>
                </c:pt>
                <c:pt idx="4">
                  <c:v>0.1148854988456833</c:v>
                </c:pt>
                <c:pt idx="5">
                  <c:v>8.9234092559825923E-2</c:v>
                </c:pt>
                <c:pt idx="6">
                  <c:v>2.5053947424286738E-2</c:v>
                </c:pt>
                <c:pt idx="7">
                  <c:v>7.5684076078460311E-2</c:v>
                </c:pt>
                <c:pt idx="8">
                  <c:v>0.10803117946832691</c:v>
                </c:pt>
                <c:pt idx="9">
                  <c:v>3.8906723507132819E-2</c:v>
                </c:pt>
                <c:pt idx="10">
                  <c:v>9.0925092565038501E-2</c:v>
                </c:pt>
                <c:pt idx="11">
                  <c:v>0.11242861725082193</c:v>
                </c:pt>
                <c:pt idx="12">
                  <c:v>5.9543201808585397E-2</c:v>
                </c:pt>
                <c:pt idx="13">
                  <c:v>7.6068010475657158E-2</c:v>
                </c:pt>
                <c:pt idx="14">
                  <c:v>0.1410023088715274</c:v>
                </c:pt>
                <c:pt idx="15">
                  <c:v>4.4589987344665537E-2</c:v>
                </c:pt>
                <c:pt idx="16">
                  <c:v>7.0307221358257024E-2</c:v>
                </c:pt>
              </c:numCache>
            </c:numRef>
          </c:val>
        </c:ser>
        <c:ser>
          <c:idx val="5"/>
          <c:order val="5"/>
          <c:tx>
            <c:v>6</c:v>
          </c:tx>
          <c:spPr>
            <a:solidFill>
              <a:srgbClr val="FFAA00"/>
            </a:solidFill>
          </c:spPr>
          <c:invertIfNegative val="0"/>
          <c:cat>
            <c:strRef>
              <c:f>'VIR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Table'!$B$19:$R$19</c:f>
              <c:numCache>
                <c:formatCode>0.0%</c:formatCode>
                <c:ptCount val="17"/>
                <c:pt idx="0">
                  <c:v>6.9179460848551089E-2</c:v>
                </c:pt>
                <c:pt idx="1">
                  <c:v>5.4153190418079394E-2</c:v>
                </c:pt>
                <c:pt idx="2">
                  <c:v>0.11028250137432942</c:v>
                </c:pt>
                <c:pt idx="3">
                  <c:v>0.12805225612168639</c:v>
                </c:pt>
                <c:pt idx="4">
                  <c:v>7.904319203416349E-2</c:v>
                </c:pt>
                <c:pt idx="5">
                  <c:v>9.889320362654723E-2</c:v>
                </c:pt>
                <c:pt idx="6">
                  <c:v>1.2982227935355117E-2</c:v>
                </c:pt>
                <c:pt idx="7">
                  <c:v>6.096658324747016E-2</c:v>
                </c:pt>
                <c:pt idx="8">
                  <c:v>4.7386030520839346E-2</c:v>
                </c:pt>
                <c:pt idx="9">
                  <c:v>1.3481909233724535E-2</c:v>
                </c:pt>
                <c:pt idx="10">
                  <c:v>4.2190354055975897E-2</c:v>
                </c:pt>
                <c:pt idx="11">
                  <c:v>5.0554466100951788E-2</c:v>
                </c:pt>
                <c:pt idx="12">
                  <c:v>9.157128667823658E-2</c:v>
                </c:pt>
                <c:pt idx="13">
                  <c:v>2.7202362758843038E-2</c:v>
                </c:pt>
                <c:pt idx="14">
                  <c:v>9.7087013332146754E-2</c:v>
                </c:pt>
                <c:pt idx="15">
                  <c:v>8.2668159688975063E-2</c:v>
                </c:pt>
                <c:pt idx="16">
                  <c:v>6.8421702139486895E-2</c:v>
                </c:pt>
              </c:numCache>
            </c:numRef>
          </c:val>
        </c:ser>
        <c:ser>
          <c:idx val="6"/>
          <c:order val="6"/>
          <c:tx>
            <c:v>7</c:v>
          </c:tx>
          <c:spPr>
            <a:solidFill>
              <a:srgbClr val="FF5500"/>
            </a:solidFill>
          </c:spPr>
          <c:invertIfNegative val="0"/>
          <c:cat>
            <c:strRef>
              <c:f>'VIR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Table'!$B$20:$R$20</c:f>
              <c:numCache>
                <c:formatCode>0.0%</c:formatCode>
                <c:ptCount val="17"/>
                <c:pt idx="0">
                  <c:v>3.464702126838571E-2</c:v>
                </c:pt>
                <c:pt idx="1">
                  <c:v>2.3676950103946909E-2</c:v>
                </c:pt>
                <c:pt idx="2">
                  <c:v>7.0558381445379459E-2</c:v>
                </c:pt>
                <c:pt idx="3">
                  <c:v>4.7953854301053409E-2</c:v>
                </c:pt>
                <c:pt idx="4">
                  <c:v>2.766298321447715E-2</c:v>
                </c:pt>
                <c:pt idx="5">
                  <c:v>5.3263562966745365E-2</c:v>
                </c:pt>
                <c:pt idx="6">
                  <c:v>7.3615446011644811E-2</c:v>
                </c:pt>
                <c:pt idx="7">
                  <c:v>2.8897235827302647E-2</c:v>
                </c:pt>
                <c:pt idx="8">
                  <c:v>3.9438540195631859E-2</c:v>
                </c:pt>
                <c:pt idx="9">
                  <c:v>4.2420747834253703E-2</c:v>
                </c:pt>
                <c:pt idx="10">
                  <c:v>2.484056894332002E-2</c:v>
                </c:pt>
                <c:pt idx="11">
                  <c:v>9.6662653986215666E-3</c:v>
                </c:pt>
                <c:pt idx="12">
                  <c:v>7.041126568570609E-2</c:v>
                </c:pt>
                <c:pt idx="13">
                  <c:v>3.3157463514991256E-2</c:v>
                </c:pt>
                <c:pt idx="14">
                  <c:v>2.1566794170869607E-2</c:v>
                </c:pt>
                <c:pt idx="15">
                  <c:v>9.9887454848893692E-2</c:v>
                </c:pt>
                <c:pt idx="16">
                  <c:v>2.8717156984319852E-2</c:v>
                </c:pt>
              </c:numCache>
            </c:numRef>
          </c:val>
        </c:ser>
        <c:ser>
          <c:idx val="7"/>
          <c:order val="7"/>
          <c:tx>
            <c:v>8</c:v>
          </c:tx>
          <c:spPr>
            <a:solidFill>
              <a:srgbClr val="CF0000"/>
            </a:solidFill>
          </c:spPr>
          <c:invertIfNegative val="0"/>
          <c:cat>
            <c:strRef>
              <c:f>'VIR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Table'!$B$21:$R$21</c:f>
              <c:numCache>
                <c:formatCode>0.0%</c:formatCode>
                <c:ptCount val="17"/>
                <c:pt idx="0">
                  <c:v>2.356028529195326E-3</c:v>
                </c:pt>
                <c:pt idx="1">
                  <c:v>2.7026460384488072E-2</c:v>
                </c:pt>
                <c:pt idx="2">
                  <c:v>5.3547720177198166E-2</c:v>
                </c:pt>
                <c:pt idx="3">
                  <c:v>2.915790725416054E-2</c:v>
                </c:pt>
                <c:pt idx="4">
                  <c:v>5.3264427342047893E-2</c:v>
                </c:pt>
                <c:pt idx="5">
                  <c:v>1.5546827739185998E-2</c:v>
                </c:pt>
                <c:pt idx="6">
                  <c:v>5.3670463877864859E-2</c:v>
                </c:pt>
                <c:pt idx="7">
                  <c:v>1.6784951837430149E-2</c:v>
                </c:pt>
                <c:pt idx="8">
                  <c:v>2.4303634548940876E-2</c:v>
                </c:pt>
                <c:pt idx="9">
                  <c:v>2.5282990412070973E-2</c:v>
                </c:pt>
                <c:pt idx="10">
                  <c:v>1.8605617174556555E-2</c:v>
                </c:pt>
                <c:pt idx="11">
                  <c:v>7.1653295075803343E-3</c:v>
                </c:pt>
                <c:pt idx="12">
                  <c:v>2.9190155167085403E-2</c:v>
                </c:pt>
                <c:pt idx="13">
                  <c:v>2.2684580497327144E-2</c:v>
                </c:pt>
                <c:pt idx="14">
                  <c:v>1.9910652186211263E-2</c:v>
                </c:pt>
                <c:pt idx="15">
                  <c:v>6.1584581587009281E-2</c:v>
                </c:pt>
                <c:pt idx="16">
                  <c:v>1.1158114495187646E-2</c:v>
                </c:pt>
              </c:numCache>
            </c:numRef>
          </c:val>
        </c:ser>
        <c:ser>
          <c:idx val="8"/>
          <c:order val="8"/>
          <c:tx>
            <c:v>9</c:v>
          </c:tx>
          <c:spPr>
            <a:solidFill>
              <a:srgbClr val="730000"/>
            </a:solidFill>
          </c:spPr>
          <c:invertIfNegative val="0"/>
          <c:cat>
            <c:strRef>
              <c:f>'VIR Region Table'!$B$13:$R$13</c:f>
              <c:strCache>
                <c:ptCount val="17"/>
                <c:pt idx="0">
                  <c:v>AK</c:v>
                </c:pt>
                <c:pt idx="1">
                  <c:v>AZ</c:v>
                </c:pt>
                <c:pt idx="2">
                  <c:v>CA</c:v>
                </c:pt>
                <c:pt idx="3">
                  <c:v>CO</c:v>
                </c:pt>
                <c:pt idx="4">
                  <c:v>HI</c:v>
                </c:pt>
                <c:pt idx="5">
                  <c:v>ID</c:v>
                </c:pt>
                <c:pt idx="6">
                  <c:v>KS</c:v>
                </c:pt>
                <c:pt idx="7">
                  <c:v>MT</c:v>
                </c:pt>
                <c:pt idx="8">
                  <c:v>ND</c:v>
                </c:pt>
                <c:pt idx="9">
                  <c:v>NE</c:v>
                </c:pt>
                <c:pt idx="10">
                  <c:v>NM</c:v>
                </c:pt>
                <c:pt idx="11">
                  <c:v>NV</c:v>
                </c:pt>
                <c:pt idx="12">
                  <c:v>OR</c:v>
                </c:pt>
                <c:pt idx="13">
                  <c:v>SD</c:v>
                </c:pt>
                <c:pt idx="14">
                  <c:v>UT</c:v>
                </c:pt>
                <c:pt idx="15">
                  <c:v>WA</c:v>
                </c:pt>
                <c:pt idx="16">
                  <c:v>WY</c:v>
                </c:pt>
              </c:strCache>
            </c:strRef>
          </c:cat>
          <c:val>
            <c:numRef>
              <c:f>'VIR Region Table'!$B$22:$R$22</c:f>
              <c:numCache>
                <c:formatCode>0.0%</c:formatCode>
                <c:ptCount val="17"/>
                <c:pt idx="0">
                  <c:v>6.5848634576127737E-4</c:v>
                </c:pt>
                <c:pt idx="1">
                  <c:v>1.5342121733815004E-2</c:v>
                </c:pt>
                <c:pt idx="2">
                  <c:v>2.6333834585872778E-2</c:v>
                </c:pt>
                <c:pt idx="3">
                  <c:v>2.3118312757072542E-2</c:v>
                </c:pt>
                <c:pt idx="4">
                  <c:v>2.6049771122188224E-2</c:v>
                </c:pt>
                <c:pt idx="5">
                  <c:v>1.3017506731435095E-2</c:v>
                </c:pt>
                <c:pt idx="6">
                  <c:v>3.0795338800811072E-2</c:v>
                </c:pt>
                <c:pt idx="7">
                  <c:v>1.1061952842809687E-2</c:v>
                </c:pt>
                <c:pt idx="8">
                  <c:v>4.4025580034059153E-2</c:v>
                </c:pt>
                <c:pt idx="9">
                  <c:v>3.3545915448509114E-2</c:v>
                </c:pt>
                <c:pt idx="10">
                  <c:v>2.5110438853104738E-2</c:v>
                </c:pt>
                <c:pt idx="11">
                  <c:v>1.6821905776701607E-2</c:v>
                </c:pt>
                <c:pt idx="12">
                  <c:v>1.1263786263683745E-2</c:v>
                </c:pt>
                <c:pt idx="13">
                  <c:v>2.9644303694655445E-2</c:v>
                </c:pt>
                <c:pt idx="14">
                  <c:v>1.3272955030526168E-2</c:v>
                </c:pt>
                <c:pt idx="15">
                  <c:v>2.330075944838908E-2</c:v>
                </c:pt>
                <c:pt idx="16">
                  <c:v>2.039619886928418E-2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137507968"/>
        <c:axId val="137509504"/>
        <c:axId val="0"/>
      </c:bar3DChart>
      <c:catAx>
        <c:axId val="137507968"/>
        <c:scaling>
          <c:orientation val="minMax"/>
        </c:scaling>
        <c:delete val="0"/>
        <c:axPos val="l"/>
        <c:majorTickMark val="none"/>
        <c:minorTickMark val="none"/>
        <c:tickLblPos val="nextTo"/>
        <c:crossAx val="137509504"/>
        <c:crosses val="autoZero"/>
        <c:auto val="1"/>
        <c:lblAlgn val="ctr"/>
        <c:lblOffset val="100"/>
        <c:noMultiLvlLbl val="0"/>
      </c:catAx>
      <c:valAx>
        <c:axId val="137509504"/>
        <c:scaling>
          <c:orientation val="minMax"/>
        </c:scaling>
        <c:delete val="0"/>
        <c:axPos val="b"/>
        <c:majorGridlines/>
        <c:numFmt formatCode="0.0%" sourceLinked="1"/>
        <c:majorTickMark val="none"/>
        <c:minorTickMark val="none"/>
        <c:tickLblPos val="nextTo"/>
        <c:crossAx val="137507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Fire</a:t>
            </a:r>
            <a:r>
              <a:rPr lang="en-US" baseline="0"/>
              <a:t> Threat Index</a:t>
            </a:r>
            <a:r>
              <a:rPr lang="en-US"/>
              <a:t> - Total Acres</a:t>
            </a:r>
          </a:p>
          <a:p>
            <a:pPr>
              <a:defRPr/>
            </a:pPr>
            <a:r>
              <a:rPr lang="en-US"/>
              <a:t>OREGON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Acres</c:v>
          </c:tx>
          <c:invertIfNegative val="0"/>
          <c:dPt>
            <c:idx val="0"/>
            <c:invertIfNegative val="0"/>
            <c:bubble3D val="0"/>
            <c:spPr>
              <a:solidFill>
                <a:srgbClr val="96AD7F"/>
              </a:solidFill>
            </c:spPr>
          </c:dPt>
          <c:dPt>
            <c:idx val="1"/>
            <c:invertIfNegative val="0"/>
            <c:bubble3D val="0"/>
            <c:spPr>
              <a:solidFill>
                <a:srgbClr val="BAD7A8"/>
              </a:solidFill>
            </c:spPr>
          </c:dPt>
          <c:dPt>
            <c:idx val="2"/>
            <c:invertIfNegative val="0"/>
            <c:bubble3D val="0"/>
            <c:spPr>
              <a:solidFill>
                <a:srgbClr val="D7CF9E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FFBE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D37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AA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55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CF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730000"/>
              </a:solidFill>
            </c:spPr>
          </c:dPt>
          <c:val>
            <c:numRef>
              <c:f>'OR Risk Assessment Outputs'!$G$4:$G$12</c:f>
              <c:numCache>
                <c:formatCode>#,##0</c:formatCode>
                <c:ptCount val="9"/>
                <c:pt idx="0">
                  <c:v>18768591.453299999</c:v>
                </c:pt>
                <c:pt idx="1">
                  <c:v>19421273.879700001</c:v>
                </c:pt>
                <c:pt idx="2">
                  <c:v>4956896.4871300003</c:v>
                </c:pt>
                <c:pt idx="3">
                  <c:v>4422665.78737</c:v>
                </c:pt>
                <c:pt idx="4">
                  <c:v>4056918.9853400001</c:v>
                </c:pt>
                <c:pt idx="5">
                  <c:v>2499730.6530499998</c:v>
                </c:pt>
                <c:pt idx="6">
                  <c:v>879479.81256200001</c:v>
                </c:pt>
                <c:pt idx="7">
                  <c:v>385420.29591500002</c:v>
                </c:pt>
                <c:pt idx="8">
                  <c:v>364421.328675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shape val="box"/>
        <c:axId val="67725952"/>
        <c:axId val="67727744"/>
        <c:axId val="0"/>
      </c:bar3DChart>
      <c:catAx>
        <c:axId val="67725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67727744"/>
        <c:crosses val="autoZero"/>
        <c:auto val="1"/>
        <c:lblAlgn val="ctr"/>
        <c:lblOffset val="100"/>
        <c:noMultiLvlLbl val="0"/>
      </c:catAx>
      <c:valAx>
        <c:axId val="677277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67725952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 sz="1200" baseline="0"/>
                </a:pPr>
                <a:endParaRPr lang="en-US"/>
              </a:p>
            </c:txPr>
          </c:dispUnitsLbl>
        </c:dispUnits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Fire</a:t>
            </a:r>
            <a:r>
              <a:rPr lang="en-US" baseline="0"/>
              <a:t> Effects Index </a:t>
            </a:r>
            <a:r>
              <a:rPr lang="en-US"/>
              <a:t>- Total Acres</a:t>
            </a:r>
          </a:p>
          <a:p>
            <a:pPr>
              <a:defRPr/>
            </a:pPr>
            <a:r>
              <a:rPr lang="en-US"/>
              <a:t>OREGON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Acres</c:v>
          </c:tx>
          <c:invertIfNegative val="0"/>
          <c:dPt>
            <c:idx val="0"/>
            <c:invertIfNegative val="0"/>
            <c:bubble3D val="0"/>
            <c:spPr>
              <a:solidFill>
                <a:srgbClr val="96AD7F"/>
              </a:solidFill>
            </c:spPr>
          </c:dPt>
          <c:dPt>
            <c:idx val="1"/>
            <c:invertIfNegative val="0"/>
            <c:bubble3D val="0"/>
            <c:spPr>
              <a:solidFill>
                <a:srgbClr val="BAD7A8"/>
              </a:solidFill>
            </c:spPr>
          </c:dPt>
          <c:dPt>
            <c:idx val="2"/>
            <c:invertIfNegative val="0"/>
            <c:bubble3D val="0"/>
            <c:spPr>
              <a:solidFill>
                <a:srgbClr val="D7CF9E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FFBE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D37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AA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FF55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CF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730000"/>
              </a:solidFill>
            </c:spPr>
          </c:dPt>
          <c:val>
            <c:numRef>
              <c:f>'OR Risk Assessment Outputs'!$E$4:$E$12</c:f>
              <c:numCache>
                <c:formatCode>#,##0</c:formatCode>
                <c:ptCount val="9"/>
                <c:pt idx="0">
                  <c:v>20660158.682500001</c:v>
                </c:pt>
                <c:pt idx="1">
                  <c:v>14703760.9933</c:v>
                </c:pt>
                <c:pt idx="2">
                  <c:v>1558794.69034</c:v>
                </c:pt>
                <c:pt idx="3">
                  <c:v>2909239.8703600001</c:v>
                </c:pt>
                <c:pt idx="4">
                  <c:v>3686691.3717200002</c:v>
                </c:pt>
                <c:pt idx="5">
                  <c:v>5158036.4009699998</c:v>
                </c:pt>
                <c:pt idx="6">
                  <c:v>4606545.63631</c:v>
                </c:pt>
                <c:pt idx="7">
                  <c:v>1842819.16604</c:v>
                </c:pt>
                <c:pt idx="8">
                  <c:v>629129.47661999997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shape val="box"/>
        <c:axId val="86972672"/>
        <c:axId val="86974464"/>
        <c:axId val="0"/>
      </c:bar3DChart>
      <c:catAx>
        <c:axId val="86972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86974464"/>
        <c:crosses val="autoZero"/>
        <c:auto val="1"/>
        <c:lblAlgn val="ctr"/>
        <c:lblOffset val="100"/>
        <c:noMultiLvlLbl val="0"/>
      </c:catAx>
      <c:valAx>
        <c:axId val="869744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6972672"/>
        <c:crosses val="autoZero"/>
        <c:crossBetween val="between"/>
        <c:dispUnits>
          <c:builtInUnit val="millions"/>
          <c:dispUnitsLbl>
            <c:txPr>
              <a:bodyPr/>
              <a:lstStyle/>
              <a:p>
                <a:pPr>
                  <a:defRPr sz="1200" baseline="0"/>
                </a:pPr>
                <a:endParaRPr lang="en-US"/>
              </a:p>
            </c:txPr>
          </c:dispUnitsLbl>
        </c:dispUnits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Fir</a:t>
            </a:r>
            <a:r>
              <a:rPr lang="en-US" baseline="0"/>
              <a:t>e Effects RFS Outputs - Percent Acres</a:t>
            </a:r>
          </a:p>
          <a:p>
            <a:pPr>
              <a:defRPr/>
            </a:pPr>
            <a:r>
              <a:rPr lang="en-US" baseline="0"/>
              <a:t>O R E G O N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v>1</c:v>
          </c:tx>
          <c:spPr>
            <a:solidFill>
              <a:srgbClr val="96AD7F"/>
            </a:solidFill>
          </c:spPr>
          <c:invertIfNegative val="0"/>
          <c:cat>
            <c:strRef>
              <c:f>('OR - RFS Percentiles'!$B$16,'OR - RFS Percentiles'!$D$16,'OR - RFS Percentiles'!$F$16,'OR - RFS Percentiles'!$H$16,'OR - RFS Percentiles'!$J$16)</c:f>
              <c:strCache>
                <c:ptCount val="5"/>
                <c:pt idx="0">
                  <c:v>WDA RFS</c:v>
                </c:pt>
                <c:pt idx="1">
                  <c:v>RA RFS</c:v>
                </c:pt>
                <c:pt idx="2">
                  <c:v>IA RFS</c:v>
                </c:pt>
                <c:pt idx="3">
                  <c:v>FA RFS</c:v>
                </c:pt>
                <c:pt idx="4">
                  <c:v>DWIA RFS</c:v>
                </c:pt>
              </c:strCache>
            </c:strRef>
          </c:cat>
          <c:val>
            <c:numRef>
              <c:f>('OR - RFS Percentiles'!$C$17,'OR - RFS Percentiles'!$E$17,'OR - RFS Percentiles'!$G$17,'OR - RFS Percentiles'!$I$17,'OR - RFS Percentiles'!$K$17)</c:f>
              <c:numCache>
                <c:formatCode>0.0%</c:formatCode>
                <c:ptCount val="5"/>
                <c:pt idx="0">
                  <c:v>0.33297169480487343</c:v>
                </c:pt>
                <c:pt idx="1">
                  <c:v>0.28862542023221288</c:v>
                </c:pt>
                <c:pt idx="2">
                  <c:v>0.49474243569973775</c:v>
                </c:pt>
                <c:pt idx="3">
                  <c:v>0.52415716611055962</c:v>
                </c:pt>
                <c:pt idx="4">
                  <c:v>0.26168895691164462</c:v>
                </c:pt>
              </c:numCache>
            </c:numRef>
          </c:val>
        </c:ser>
        <c:ser>
          <c:idx val="1"/>
          <c:order val="1"/>
          <c:tx>
            <c:v>2</c:v>
          </c:tx>
          <c:spPr>
            <a:solidFill>
              <a:srgbClr val="BAD7A8"/>
            </a:solidFill>
          </c:spPr>
          <c:invertIfNegative val="0"/>
          <c:cat>
            <c:strRef>
              <c:f>('OR - RFS Percentiles'!$B$16,'OR - RFS Percentiles'!$D$16,'OR - RFS Percentiles'!$F$16,'OR - RFS Percentiles'!$H$16,'OR - RFS Percentiles'!$J$16)</c:f>
              <c:strCache>
                <c:ptCount val="5"/>
                <c:pt idx="0">
                  <c:v>WDA RFS</c:v>
                </c:pt>
                <c:pt idx="1">
                  <c:v>RA RFS</c:v>
                </c:pt>
                <c:pt idx="2">
                  <c:v>IA RFS</c:v>
                </c:pt>
                <c:pt idx="3">
                  <c:v>FA RFS</c:v>
                </c:pt>
                <c:pt idx="4">
                  <c:v>DWIA RFS</c:v>
                </c:pt>
              </c:strCache>
            </c:strRef>
          </c:cat>
          <c:val>
            <c:numRef>
              <c:f>('OR - RFS Percentiles'!$C$18,'OR - RFS Percentiles'!$E$18,'OR - RFS Percentiles'!$G$18,'OR - RFS Percentiles'!$I$18,'OR - RFS Percentiles'!$K$18)</c:f>
              <c:numCache>
                <c:formatCode>0.0%</c:formatCode>
                <c:ptCount val="5"/>
                <c:pt idx="0">
                  <c:v>0.30055059441989601</c:v>
                </c:pt>
                <c:pt idx="1">
                  <c:v>0.27318543784940708</c:v>
                </c:pt>
                <c:pt idx="2">
                  <c:v>0.26749421012672747</c:v>
                </c:pt>
                <c:pt idx="3">
                  <c:v>0.21281193829040079</c:v>
                </c:pt>
                <c:pt idx="4">
                  <c:v>0.32191447918930055</c:v>
                </c:pt>
              </c:numCache>
            </c:numRef>
          </c:val>
        </c:ser>
        <c:ser>
          <c:idx val="2"/>
          <c:order val="2"/>
          <c:tx>
            <c:v>3</c:v>
          </c:tx>
          <c:spPr>
            <a:solidFill>
              <a:srgbClr val="D7CF9E"/>
            </a:solidFill>
          </c:spPr>
          <c:invertIfNegative val="0"/>
          <c:cat>
            <c:strRef>
              <c:f>('OR - RFS Percentiles'!$B$16,'OR - RFS Percentiles'!$D$16,'OR - RFS Percentiles'!$F$16,'OR - RFS Percentiles'!$H$16,'OR - RFS Percentiles'!$J$16)</c:f>
              <c:strCache>
                <c:ptCount val="5"/>
                <c:pt idx="0">
                  <c:v>WDA RFS</c:v>
                </c:pt>
                <c:pt idx="1">
                  <c:v>RA RFS</c:v>
                </c:pt>
                <c:pt idx="2">
                  <c:v>IA RFS</c:v>
                </c:pt>
                <c:pt idx="3">
                  <c:v>FA RFS</c:v>
                </c:pt>
                <c:pt idx="4">
                  <c:v>DWIA RFS</c:v>
                </c:pt>
              </c:strCache>
            </c:strRef>
          </c:cat>
          <c:val>
            <c:numRef>
              <c:f>('OR - RFS Percentiles'!$C$19,'OR - RFS Percentiles'!$E$19,'OR - RFS Percentiles'!$G$19,'OR - RFS Percentiles'!$I$19,'OR - RFS Percentiles'!$K$19)</c:f>
              <c:numCache>
                <c:formatCode>0.0%</c:formatCode>
                <c:ptCount val="5"/>
                <c:pt idx="0">
                  <c:v>9.1974781445860507E-2</c:v>
                </c:pt>
                <c:pt idx="1">
                  <c:v>1.5193044458231953E-2</c:v>
                </c:pt>
                <c:pt idx="2">
                  <c:v>4.8511836267216384E-3</c:v>
                </c:pt>
                <c:pt idx="3">
                  <c:v>2.6313655061138592E-2</c:v>
                </c:pt>
                <c:pt idx="4">
                  <c:v>8.1505508580654418E-2</c:v>
                </c:pt>
              </c:numCache>
            </c:numRef>
          </c:val>
        </c:ser>
        <c:ser>
          <c:idx val="3"/>
          <c:order val="3"/>
          <c:tx>
            <c:v>4</c:v>
          </c:tx>
          <c:spPr>
            <a:solidFill>
              <a:srgbClr val="FFFFBE"/>
            </a:solidFill>
          </c:spPr>
          <c:invertIfNegative val="0"/>
          <c:cat>
            <c:strRef>
              <c:f>('OR - RFS Percentiles'!$B$16,'OR - RFS Percentiles'!$D$16,'OR - RFS Percentiles'!$F$16,'OR - RFS Percentiles'!$H$16,'OR - RFS Percentiles'!$J$16)</c:f>
              <c:strCache>
                <c:ptCount val="5"/>
                <c:pt idx="0">
                  <c:v>WDA RFS</c:v>
                </c:pt>
                <c:pt idx="1">
                  <c:v>RA RFS</c:v>
                </c:pt>
                <c:pt idx="2">
                  <c:v>IA RFS</c:v>
                </c:pt>
                <c:pt idx="3">
                  <c:v>FA RFS</c:v>
                </c:pt>
                <c:pt idx="4">
                  <c:v>DWIA RFS</c:v>
                </c:pt>
              </c:strCache>
            </c:strRef>
          </c:cat>
          <c:val>
            <c:numRef>
              <c:f>('OR - RFS Percentiles'!$C$20,'OR - RFS Percentiles'!$E$20,'OR - RFS Percentiles'!$G$20,'OR - RFS Percentiles'!$I$20,'OR - RFS Percentiles'!$K$20)</c:f>
              <c:numCache>
                <c:formatCode>0.0%</c:formatCode>
                <c:ptCount val="5"/>
                <c:pt idx="0">
                  <c:v>8.3027082398484442E-2</c:v>
                </c:pt>
                <c:pt idx="1">
                  <c:v>0.10570982888395358</c:v>
                </c:pt>
                <c:pt idx="2">
                  <c:v>6.4824713450026897E-2</c:v>
                </c:pt>
                <c:pt idx="3">
                  <c:v>1.1184862374138063E-2</c:v>
                </c:pt>
                <c:pt idx="4">
                  <c:v>8.0671878803660127E-2</c:v>
                </c:pt>
              </c:numCache>
            </c:numRef>
          </c:val>
        </c:ser>
        <c:ser>
          <c:idx val="4"/>
          <c:order val="4"/>
          <c:tx>
            <c:v>5</c:v>
          </c:tx>
          <c:spPr>
            <a:solidFill>
              <a:srgbClr val="FFD37F"/>
            </a:solidFill>
          </c:spPr>
          <c:invertIfNegative val="0"/>
          <c:cat>
            <c:strRef>
              <c:f>('OR - RFS Percentiles'!$B$16,'OR - RFS Percentiles'!$D$16,'OR - RFS Percentiles'!$F$16,'OR - RFS Percentiles'!$H$16,'OR - RFS Percentiles'!$J$16)</c:f>
              <c:strCache>
                <c:ptCount val="5"/>
                <c:pt idx="0">
                  <c:v>WDA RFS</c:v>
                </c:pt>
                <c:pt idx="1">
                  <c:v>RA RFS</c:v>
                </c:pt>
                <c:pt idx="2">
                  <c:v>IA RFS</c:v>
                </c:pt>
                <c:pt idx="3">
                  <c:v>FA RFS</c:v>
                </c:pt>
                <c:pt idx="4">
                  <c:v>DWIA RFS</c:v>
                </c:pt>
              </c:strCache>
            </c:strRef>
          </c:cat>
          <c:val>
            <c:numRef>
              <c:f>('OR - RFS Percentiles'!$C$21,'OR - RFS Percentiles'!$E$21,'OR - RFS Percentiles'!$G$21,'OR - RFS Percentiles'!$I$21,'OR - RFS Percentiles'!$K$21)</c:f>
              <c:numCache>
                <c:formatCode>0.0%</c:formatCode>
                <c:ptCount val="5"/>
                <c:pt idx="0">
                  <c:v>9.9483602441525876E-2</c:v>
                </c:pt>
                <c:pt idx="1">
                  <c:v>6.960752982913794E-2</c:v>
                </c:pt>
                <c:pt idx="2">
                  <c:v>6.2842432106157003E-2</c:v>
                </c:pt>
                <c:pt idx="3">
                  <c:v>1.6995420947717763E-2</c:v>
                </c:pt>
                <c:pt idx="4">
                  <c:v>6.6896359439515551E-2</c:v>
                </c:pt>
              </c:numCache>
            </c:numRef>
          </c:val>
        </c:ser>
        <c:ser>
          <c:idx val="5"/>
          <c:order val="5"/>
          <c:tx>
            <c:v>6</c:v>
          </c:tx>
          <c:spPr>
            <a:solidFill>
              <a:srgbClr val="FFAA00"/>
            </a:solidFill>
          </c:spPr>
          <c:invertIfNegative val="0"/>
          <c:cat>
            <c:strRef>
              <c:f>('OR - RFS Percentiles'!$B$16,'OR - RFS Percentiles'!$D$16,'OR - RFS Percentiles'!$F$16,'OR - RFS Percentiles'!$H$16,'OR - RFS Percentiles'!$J$16)</c:f>
              <c:strCache>
                <c:ptCount val="5"/>
                <c:pt idx="0">
                  <c:v>WDA RFS</c:v>
                </c:pt>
                <c:pt idx="1">
                  <c:v>RA RFS</c:v>
                </c:pt>
                <c:pt idx="2">
                  <c:v>IA RFS</c:v>
                </c:pt>
                <c:pt idx="3">
                  <c:v>FA RFS</c:v>
                </c:pt>
                <c:pt idx="4">
                  <c:v>DWIA RFS</c:v>
                </c:pt>
              </c:strCache>
            </c:strRef>
          </c:cat>
          <c:val>
            <c:numRef>
              <c:f>('OR - RFS Percentiles'!$C$22,'OR - RFS Percentiles'!$E$22,'OR - RFS Percentiles'!$G$22,'OR - RFS Percentiles'!$I$22,'OR - RFS Percentiles'!$K$22)</c:f>
              <c:numCache>
                <c:formatCode>0.0%</c:formatCode>
                <c:ptCount val="5"/>
                <c:pt idx="0">
                  <c:v>5.1453323442555113E-2</c:v>
                </c:pt>
                <c:pt idx="1">
                  <c:v>4.9796611899192586E-2</c:v>
                </c:pt>
                <c:pt idx="2">
                  <c:v>4.2094921044393066E-2</c:v>
                </c:pt>
                <c:pt idx="3">
                  <c:v>5.5586826292986918E-2</c:v>
                </c:pt>
                <c:pt idx="4">
                  <c:v>6.3128717263164949E-2</c:v>
                </c:pt>
              </c:numCache>
            </c:numRef>
          </c:val>
        </c:ser>
        <c:ser>
          <c:idx val="6"/>
          <c:order val="6"/>
          <c:tx>
            <c:v>7</c:v>
          </c:tx>
          <c:spPr>
            <a:solidFill>
              <a:srgbClr val="FF5500"/>
            </a:solidFill>
          </c:spPr>
          <c:invertIfNegative val="0"/>
          <c:cat>
            <c:strRef>
              <c:f>('OR - RFS Percentiles'!$B$16,'OR - RFS Percentiles'!$D$16,'OR - RFS Percentiles'!$F$16,'OR - RFS Percentiles'!$H$16,'OR - RFS Percentiles'!$J$16)</c:f>
              <c:strCache>
                <c:ptCount val="5"/>
                <c:pt idx="0">
                  <c:v>WDA RFS</c:v>
                </c:pt>
                <c:pt idx="1">
                  <c:v>RA RFS</c:v>
                </c:pt>
                <c:pt idx="2">
                  <c:v>IA RFS</c:v>
                </c:pt>
                <c:pt idx="3">
                  <c:v>FA RFS</c:v>
                </c:pt>
                <c:pt idx="4">
                  <c:v>DWIA RFS</c:v>
                </c:pt>
              </c:strCache>
            </c:strRef>
          </c:cat>
          <c:val>
            <c:numRef>
              <c:f>('OR - RFS Percentiles'!$C$23,'OR - RFS Percentiles'!$E$23,'OR - RFS Percentiles'!$G$23,'OR - RFS Percentiles'!$I$23,'OR - RFS Percentiles'!$K$23)</c:f>
              <c:numCache>
                <c:formatCode>0.0%</c:formatCode>
                <c:ptCount val="5"/>
                <c:pt idx="0">
                  <c:v>3.0361516671130188E-2</c:v>
                </c:pt>
                <c:pt idx="1">
                  <c:v>1.7971927339602688E-2</c:v>
                </c:pt>
                <c:pt idx="2">
                  <c:v>3.4402054611755654E-2</c:v>
                </c:pt>
                <c:pt idx="3">
                  <c:v>8.1110770739712929E-2</c:v>
                </c:pt>
                <c:pt idx="4">
                  <c:v>3.3596030308731643E-2</c:v>
                </c:pt>
              </c:numCache>
            </c:numRef>
          </c:val>
        </c:ser>
        <c:ser>
          <c:idx val="7"/>
          <c:order val="7"/>
          <c:tx>
            <c:v>8</c:v>
          </c:tx>
          <c:spPr>
            <a:solidFill>
              <a:srgbClr val="CF0000"/>
            </a:solidFill>
          </c:spPr>
          <c:invertIfNegative val="0"/>
          <c:cat>
            <c:strRef>
              <c:f>('OR - RFS Percentiles'!$B$16,'OR - RFS Percentiles'!$D$16,'OR - RFS Percentiles'!$F$16,'OR - RFS Percentiles'!$H$16,'OR - RFS Percentiles'!$J$16)</c:f>
              <c:strCache>
                <c:ptCount val="5"/>
                <c:pt idx="0">
                  <c:v>WDA RFS</c:v>
                </c:pt>
                <c:pt idx="1">
                  <c:v>RA RFS</c:v>
                </c:pt>
                <c:pt idx="2">
                  <c:v>IA RFS</c:v>
                </c:pt>
                <c:pt idx="3">
                  <c:v>FA RFS</c:v>
                </c:pt>
                <c:pt idx="4">
                  <c:v>DWIA RFS</c:v>
                </c:pt>
              </c:strCache>
            </c:strRef>
          </c:cat>
          <c:val>
            <c:numRef>
              <c:f>('OR - RFS Percentiles'!$C$24,'OR - RFS Percentiles'!$E$24,'OR - RFS Percentiles'!$G$24,'OR - RFS Percentiles'!$I$24,'OR - RFS Percentiles'!$K$24)</c:f>
              <c:numCache>
                <c:formatCode>0.0%</c:formatCode>
                <c:ptCount val="5"/>
                <c:pt idx="0">
                  <c:v>5.5586211833075763E-3</c:v>
                </c:pt>
                <c:pt idx="1">
                  <c:v>9.5015856586284211E-2</c:v>
                </c:pt>
                <c:pt idx="2">
                  <c:v>2.1287313047662959E-2</c:v>
                </c:pt>
                <c:pt idx="3">
                  <c:v>5.7166875701810158E-2</c:v>
                </c:pt>
                <c:pt idx="4">
                  <c:v>2.8895943990877391E-2</c:v>
                </c:pt>
              </c:numCache>
            </c:numRef>
          </c:val>
        </c:ser>
        <c:ser>
          <c:idx val="8"/>
          <c:order val="8"/>
          <c:tx>
            <c:v>9</c:v>
          </c:tx>
          <c:spPr>
            <a:solidFill>
              <a:srgbClr val="730000"/>
            </a:solidFill>
          </c:spPr>
          <c:invertIfNegative val="0"/>
          <c:cat>
            <c:strRef>
              <c:f>('OR - RFS Percentiles'!$B$16,'OR - RFS Percentiles'!$D$16,'OR - RFS Percentiles'!$F$16,'OR - RFS Percentiles'!$H$16,'OR - RFS Percentiles'!$J$16)</c:f>
              <c:strCache>
                <c:ptCount val="5"/>
                <c:pt idx="0">
                  <c:v>WDA RFS</c:v>
                </c:pt>
                <c:pt idx="1">
                  <c:v>RA RFS</c:v>
                </c:pt>
                <c:pt idx="2">
                  <c:v>IA RFS</c:v>
                </c:pt>
                <c:pt idx="3">
                  <c:v>FA RFS</c:v>
                </c:pt>
                <c:pt idx="4">
                  <c:v>DWIA RFS</c:v>
                </c:pt>
              </c:strCache>
            </c:strRef>
          </c:cat>
          <c:val>
            <c:numRef>
              <c:f>('OR - RFS Percentiles'!$C$25,'OR - RFS Percentiles'!$E$25,'OR - RFS Percentiles'!$G$25,'OR - RFS Percentiles'!$I$25,'OR - RFS Percentiles'!$K$25)</c:f>
              <c:numCache>
                <c:formatCode>0.0%</c:formatCode>
                <c:ptCount val="5"/>
                <c:pt idx="0">
                  <c:v>4.618783192366578E-3</c:v>
                </c:pt>
                <c:pt idx="1">
                  <c:v>8.4894342921976923E-2</c:v>
                </c:pt>
                <c:pt idx="2">
                  <c:v>7.4607362868177578E-3</c:v>
                </c:pt>
                <c:pt idx="3">
                  <c:v>1.4672484481535179E-2</c:v>
                </c:pt>
                <c:pt idx="4">
                  <c:v>6.1702125512450863E-2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88658688"/>
        <c:axId val="88660224"/>
        <c:axId val="0"/>
      </c:bar3DChart>
      <c:catAx>
        <c:axId val="88658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8660224"/>
        <c:crosses val="autoZero"/>
        <c:auto val="1"/>
        <c:lblAlgn val="ctr"/>
        <c:lblOffset val="100"/>
        <c:noMultiLvlLbl val="0"/>
      </c:catAx>
      <c:valAx>
        <c:axId val="88660224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Acres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8658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9937436842702"/>
          <c:y val="0.9508796430921248"/>
          <c:w val="0.20358772987802456"/>
          <c:h val="3.782092355518135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Wildland Development Areas Within Oregon</a:t>
            </a:r>
          </a:p>
          <a:p>
            <a:pPr>
              <a:defRPr/>
            </a:pPr>
            <a:r>
              <a:rPr lang="en-US"/>
              <a:t>Compared to Total Acres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899070502093489E-2"/>
          <c:y val="0.12111742424242425"/>
          <c:w val="0.91219198271357338"/>
          <c:h val="0.77731012397035248"/>
        </c:manualLayout>
      </c:layout>
      <c:barChart>
        <c:barDir val="bar"/>
        <c:grouping val="clustered"/>
        <c:varyColors val="0"/>
        <c:ser>
          <c:idx val="1"/>
          <c:order val="0"/>
          <c:tx>
            <c:v>WDA Acres</c:v>
          </c:tx>
          <c:spPr>
            <a:solidFill>
              <a:srgbClr val="FF9900"/>
            </a:solidFill>
            <a:effectLst>
              <a:outerShdw blurRad="50800" dist="508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 </c:v>
              </c:pt>
            </c:strLit>
          </c:cat>
          <c:val>
            <c:numRef>
              <c:f>'OR WDA RFS'!$C$12</c:f>
              <c:numCache>
                <c:formatCode>#,##0</c:formatCode>
                <c:ptCount val="1"/>
                <c:pt idx="0">
                  <c:v>3216660.2850681292</c:v>
                </c:pt>
              </c:numCache>
            </c:numRef>
          </c:val>
        </c:ser>
        <c:ser>
          <c:idx val="2"/>
          <c:order val="1"/>
          <c:tx>
            <c:v>Moderate-High Risk WDA (4 to 9)</c:v>
          </c:tx>
          <c:spPr>
            <a:solidFill>
              <a:srgbClr val="C00000"/>
            </a:solidFill>
            <a:effectLst>
              <a:outerShdw blurRad="50800" dist="508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 </c:v>
              </c:pt>
            </c:strLit>
          </c:cat>
          <c:val>
            <c:numRef>
              <c:f>'OR WDA RFS'!$H$16</c:f>
              <c:numCache>
                <c:formatCode>#,##0</c:formatCode>
                <c:ptCount val="1"/>
                <c:pt idx="0">
                  <c:v>636243.22092829994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89064576"/>
        <c:axId val="89066112"/>
      </c:barChart>
      <c:catAx>
        <c:axId val="89064576"/>
        <c:scaling>
          <c:orientation val="minMax"/>
        </c:scaling>
        <c:delete val="0"/>
        <c:axPos val="l"/>
        <c:majorTickMark val="none"/>
        <c:minorTickMark val="none"/>
        <c:tickLblPos val="nextTo"/>
        <c:crossAx val="89066112"/>
        <c:crosses val="autoZero"/>
        <c:auto val="1"/>
        <c:lblAlgn val="ctr"/>
        <c:lblOffset val="100"/>
        <c:noMultiLvlLbl val="0"/>
      </c:catAx>
      <c:valAx>
        <c:axId val="890661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aseline="0"/>
                  <a:t>Acres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45375823187847381"/>
              <c:y val="0.9539006960413141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89064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1546471288904168E-2"/>
          <c:y val="2.5293881355469495E-2"/>
          <c:w val="0.20168093685409491"/>
          <c:h val="7.1650969334628126E-2"/>
        </c:manualLayout>
      </c:layout>
      <c:overlay val="1"/>
      <c:txPr>
        <a:bodyPr/>
        <a:lstStyle/>
        <a:p>
          <a:pPr>
            <a:defRPr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Riparian Assets Within Oregon</a:t>
            </a:r>
          </a:p>
          <a:p>
            <a:pPr>
              <a:defRPr/>
            </a:pPr>
            <a:r>
              <a:rPr lang="en-US"/>
              <a:t>Compared to Total Acres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6899070502093503E-2"/>
          <c:y val="0.12111742424242425"/>
          <c:w val="0.91219198271357371"/>
          <c:h val="0.77731012397035248"/>
        </c:manualLayout>
      </c:layout>
      <c:barChart>
        <c:barDir val="bar"/>
        <c:grouping val="clustered"/>
        <c:varyColors val="0"/>
        <c:ser>
          <c:idx val="1"/>
          <c:order val="0"/>
          <c:tx>
            <c:v>Riparian Assets Acres (1-3)</c:v>
          </c:tx>
          <c:spPr>
            <a:solidFill>
              <a:srgbClr val="FF9900"/>
            </a:solidFill>
            <a:effectLst>
              <a:outerShdw blurRad="50800" dist="508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 </c:v>
              </c:pt>
            </c:strLit>
          </c:cat>
          <c:val>
            <c:numRef>
              <c:f>'OR RA RFS'!$C$8</c:f>
              <c:numCache>
                <c:formatCode>#,##0</c:formatCode>
                <c:ptCount val="1"/>
                <c:pt idx="0">
                  <c:v>6968690.8211400006</c:v>
                </c:pt>
              </c:numCache>
            </c:numRef>
          </c:val>
        </c:ser>
        <c:ser>
          <c:idx val="2"/>
          <c:order val="1"/>
          <c:tx>
            <c:v>High Risk Riparian Assets (4 to 9)</c:v>
          </c:tx>
          <c:spPr>
            <a:solidFill>
              <a:srgbClr val="C00000"/>
            </a:solidFill>
            <a:effectLst>
              <a:outerShdw blurRad="50800" dist="508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 </c:v>
              </c:pt>
            </c:strLit>
          </c:cat>
          <c:val>
            <c:numRef>
              <c:f>'OR RA RFS'!$H$16</c:f>
              <c:numCache>
                <c:formatCode>#,##0</c:formatCode>
                <c:ptCount val="1"/>
                <c:pt idx="0">
                  <c:v>2942493.9062249996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90465408"/>
        <c:axId val="90466944"/>
      </c:barChart>
      <c:catAx>
        <c:axId val="90465408"/>
        <c:scaling>
          <c:orientation val="minMax"/>
        </c:scaling>
        <c:delete val="0"/>
        <c:axPos val="l"/>
        <c:majorTickMark val="none"/>
        <c:minorTickMark val="none"/>
        <c:tickLblPos val="nextTo"/>
        <c:crossAx val="90466944"/>
        <c:crosses val="autoZero"/>
        <c:auto val="1"/>
        <c:lblAlgn val="ctr"/>
        <c:lblOffset val="100"/>
        <c:noMultiLvlLbl val="0"/>
      </c:catAx>
      <c:valAx>
        <c:axId val="90466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Acres</a:t>
                </a:r>
              </a:p>
            </c:rich>
          </c:tx>
          <c:layout>
            <c:manualLayout>
              <c:xMode val="edge"/>
              <c:yMode val="edge"/>
              <c:x val="0.45022793203481148"/>
              <c:y val="0.9485978207667721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90465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2655498599587801E-2"/>
          <c:y val="2.3752982581722756E-2"/>
          <c:w val="0.27234077283963826"/>
          <c:h val="7.581934333679987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Forest Assets Within Oregon</a:t>
            </a:r>
          </a:p>
          <a:p>
            <a:pPr>
              <a:defRPr/>
            </a:pPr>
            <a:r>
              <a:rPr lang="en-US"/>
              <a:t>Compared to Total Acres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899070502093569E-2"/>
          <c:y val="0.12111742424242425"/>
          <c:w val="0.9121919827135746"/>
          <c:h val="0.77731012397035248"/>
        </c:manualLayout>
      </c:layout>
      <c:barChart>
        <c:barDir val="bar"/>
        <c:grouping val="clustered"/>
        <c:varyColors val="0"/>
        <c:ser>
          <c:idx val="1"/>
          <c:order val="0"/>
          <c:tx>
            <c:v>Forest Assets Acres</c:v>
          </c:tx>
          <c:spPr>
            <a:solidFill>
              <a:srgbClr val="FF9900"/>
            </a:solidFill>
            <a:effectLst>
              <a:outerShdw blurRad="50800" dist="508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'OR FA RFS'!$C$17</c:f>
              <c:numCache>
                <c:formatCode>#,##0</c:formatCode>
                <c:ptCount val="1"/>
                <c:pt idx="0">
                  <c:v>27631912.992861301</c:v>
                </c:pt>
              </c:numCache>
            </c:numRef>
          </c:val>
        </c:ser>
        <c:ser>
          <c:idx val="2"/>
          <c:order val="1"/>
          <c:tx>
            <c:v>High Risk Forest Assets (4 to 9)</c:v>
          </c:tx>
          <c:spPr>
            <a:solidFill>
              <a:srgbClr val="C00000"/>
            </a:solidFill>
            <a:effectLst>
              <a:outerShdw blurRad="50800" dist="508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'OR FA RFS'!$H$16</c:f>
              <c:numCache>
                <c:formatCode>#,##0</c:formatCode>
                <c:ptCount val="1"/>
                <c:pt idx="0">
                  <c:v>6536800.8973569991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115029504"/>
        <c:axId val="115031040"/>
      </c:barChart>
      <c:catAx>
        <c:axId val="1150295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15031040"/>
        <c:crosses val="autoZero"/>
        <c:auto val="1"/>
        <c:lblAlgn val="ctr"/>
        <c:lblOffset val="100"/>
        <c:noMultiLvlLbl val="0"/>
      </c:catAx>
      <c:valAx>
        <c:axId val="1150310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0.44568654434518135"/>
              <c:y val="0.951017835369004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1502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2655498599587801E-2"/>
          <c:y val="2.3752982581722756E-2"/>
          <c:w val="0.27234077283963876"/>
          <c:h val="7.581934333679987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28</xdr:row>
      <xdr:rowOff>175259</xdr:rowOff>
    </xdr:from>
    <xdr:to>
      <xdr:col>10</xdr:col>
      <xdr:colOff>910590</xdr:colOff>
      <xdr:row>69</xdr:row>
      <xdr:rowOff>121920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</xdr:row>
      <xdr:rowOff>0</xdr:rowOff>
    </xdr:from>
    <xdr:to>
      <xdr:col>21</xdr:col>
      <xdr:colOff>371475</xdr:colOff>
      <xdr:row>29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</xdr:row>
      <xdr:rowOff>0</xdr:rowOff>
    </xdr:from>
    <xdr:to>
      <xdr:col>21</xdr:col>
      <xdr:colOff>371475</xdr:colOff>
      <xdr:row>32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350520</xdr:colOff>
      <xdr:row>0</xdr:row>
      <xdr:rowOff>144780</xdr:rowOff>
    </xdr:from>
    <xdr:to>
      <xdr:col>21</xdr:col>
      <xdr:colOff>379095</xdr:colOff>
      <xdr:row>29</xdr:row>
      <xdr:rowOff>15240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</xdr:row>
      <xdr:rowOff>0</xdr:rowOff>
    </xdr:from>
    <xdr:to>
      <xdr:col>21</xdr:col>
      <xdr:colOff>371475</xdr:colOff>
      <xdr:row>29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541021</xdr:colOff>
      <xdr:row>12</xdr:row>
      <xdr:rowOff>15239</xdr:rowOff>
    </xdr:from>
    <xdr:to>
      <xdr:col>13</xdr:col>
      <xdr:colOff>586740</xdr:colOff>
      <xdr:row>43</xdr:row>
      <xdr:rowOff>60960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1</xdr:row>
      <xdr:rowOff>123825</xdr:rowOff>
    </xdr:from>
    <xdr:to>
      <xdr:col>25</xdr:col>
      <xdr:colOff>342900</xdr:colOff>
      <xdr:row>38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0.03179</cdr:x>
      <cdr:y>0.5253</cdr:y>
    </cdr:from>
    <cdr:to>
      <cdr:x>0.10408</cdr:x>
      <cdr:y>0.65501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2166" y="370310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533401</xdr:colOff>
      <xdr:row>11</xdr:row>
      <xdr:rowOff>38099</xdr:rowOff>
    </xdr:from>
    <xdr:to>
      <xdr:col>12</xdr:col>
      <xdr:colOff>447676</xdr:colOff>
      <xdr:row>40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67512</xdr:colOff>
      <xdr:row>1</xdr:row>
      <xdr:rowOff>43615</xdr:rowOff>
    </xdr:from>
    <xdr:to>
      <xdr:col>24</xdr:col>
      <xdr:colOff>530059</xdr:colOff>
      <xdr:row>40</xdr:row>
      <xdr:rowOff>15040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1</xdr:row>
      <xdr:rowOff>123825</xdr:rowOff>
    </xdr:from>
    <xdr:to>
      <xdr:col>25</xdr:col>
      <xdr:colOff>342900</xdr:colOff>
      <xdr:row>40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0.35362</cdr:x>
      <cdr:y>0.8759</cdr:y>
    </cdr:from>
    <cdr:to>
      <cdr:x>0.44546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0440" y="71780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0.3031</cdr:x>
      <cdr:y>0.9545</cdr:y>
    </cdr:from>
    <cdr:to>
      <cdr:x>0.38806</cdr:x>
      <cdr:y>0.9938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17520" y="7033261"/>
          <a:ext cx="845820" cy="289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100"/>
            <a:t> </a:t>
          </a:r>
          <a:r>
            <a:rPr lang="en-US" sz="1100" baseline="0"/>
            <a:t> Output </a:t>
          </a:r>
          <a:r>
            <a:rPr lang="en-US" sz="1100"/>
            <a:t>Classes: 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180975</xdr:rowOff>
    </xdr:from>
    <xdr:to>
      <xdr:col>19</xdr:col>
      <xdr:colOff>115951</xdr:colOff>
      <xdr:row>28</xdr:row>
      <xdr:rowOff>25527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17</xdr:row>
      <xdr:rowOff>142875</xdr:rowOff>
    </xdr:from>
    <xdr:to>
      <xdr:col>13</xdr:col>
      <xdr:colOff>304801</xdr:colOff>
      <xdr:row>58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18</xdr:row>
      <xdr:rowOff>0</xdr:rowOff>
    </xdr:from>
    <xdr:to>
      <xdr:col>26</xdr:col>
      <xdr:colOff>523875</xdr:colOff>
      <xdr:row>58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</xdr:colOff>
      <xdr:row>1</xdr:row>
      <xdr:rowOff>47625</xdr:rowOff>
    </xdr:from>
    <xdr:to>
      <xdr:col>16</xdr:col>
      <xdr:colOff>464820</xdr:colOff>
      <xdr:row>34</xdr:row>
      <xdr:rowOff>120015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</xdr:colOff>
      <xdr:row>1</xdr:row>
      <xdr:rowOff>47625</xdr:rowOff>
    </xdr:from>
    <xdr:to>
      <xdr:col>16</xdr:col>
      <xdr:colOff>464820</xdr:colOff>
      <xdr:row>34</xdr:row>
      <xdr:rowOff>120015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</xdr:colOff>
      <xdr:row>1</xdr:row>
      <xdr:rowOff>47625</xdr:rowOff>
    </xdr:from>
    <xdr:to>
      <xdr:col>16</xdr:col>
      <xdr:colOff>464820</xdr:colOff>
      <xdr:row>34</xdr:row>
      <xdr:rowOff>120015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</xdr:colOff>
      <xdr:row>1</xdr:row>
      <xdr:rowOff>47625</xdr:rowOff>
    </xdr:from>
    <xdr:to>
      <xdr:col>16</xdr:col>
      <xdr:colOff>464820</xdr:colOff>
      <xdr:row>34</xdr:row>
      <xdr:rowOff>120015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272143</xdr:colOff>
      <xdr:row>50</xdr:row>
      <xdr:rowOff>136070</xdr:rowOff>
    </xdr:from>
    <xdr:to>
      <xdr:col>26</xdr:col>
      <xdr:colOff>408214</xdr:colOff>
      <xdr:row>113</xdr:row>
      <xdr:rowOff>-1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26</xdr:col>
      <xdr:colOff>353786</xdr:colOff>
      <xdr:row>48</xdr:row>
      <xdr:rowOff>149679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26</xdr:col>
      <xdr:colOff>136071</xdr:colOff>
      <xdr:row>178</xdr:row>
      <xdr:rowOff>27215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4</xdr:row>
      <xdr:rowOff>15240</xdr:rowOff>
    </xdr:from>
    <xdr:to>
      <xdr:col>25</xdr:col>
      <xdr:colOff>420527</xdr:colOff>
      <xdr:row>61</xdr:row>
      <xdr:rowOff>110490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272143</xdr:colOff>
      <xdr:row>50</xdr:row>
      <xdr:rowOff>136070</xdr:rowOff>
    </xdr:from>
    <xdr:to>
      <xdr:col>26</xdr:col>
      <xdr:colOff>408214</xdr:colOff>
      <xdr:row>113</xdr:row>
      <xdr:rowOff>-1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26</xdr:col>
      <xdr:colOff>353786</xdr:colOff>
      <xdr:row>48</xdr:row>
      <xdr:rowOff>149679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217714</xdr:colOff>
      <xdr:row>115</xdr:row>
      <xdr:rowOff>119743</xdr:rowOff>
    </xdr:from>
    <xdr:to>
      <xdr:col>26</xdr:col>
      <xdr:colOff>353785</xdr:colOff>
      <xdr:row>177</xdr:row>
      <xdr:rowOff>146958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4</xdr:row>
      <xdr:rowOff>15240</xdr:rowOff>
    </xdr:from>
    <xdr:to>
      <xdr:col>25</xdr:col>
      <xdr:colOff>420527</xdr:colOff>
      <xdr:row>61</xdr:row>
      <xdr:rowOff>110490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9524</xdr:rowOff>
    </xdr:from>
    <xdr:to>
      <xdr:col>17</xdr:col>
      <xdr:colOff>76200</xdr:colOff>
      <xdr:row>43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272143</xdr:colOff>
      <xdr:row>50</xdr:row>
      <xdr:rowOff>136070</xdr:rowOff>
    </xdr:from>
    <xdr:to>
      <xdr:col>26</xdr:col>
      <xdr:colOff>408214</xdr:colOff>
      <xdr:row>113</xdr:row>
      <xdr:rowOff>-1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26</xdr:col>
      <xdr:colOff>353786</xdr:colOff>
      <xdr:row>48</xdr:row>
      <xdr:rowOff>149679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26</xdr:col>
      <xdr:colOff>136071</xdr:colOff>
      <xdr:row>178</xdr:row>
      <xdr:rowOff>27215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4</xdr:row>
      <xdr:rowOff>15240</xdr:rowOff>
    </xdr:from>
    <xdr:to>
      <xdr:col>25</xdr:col>
      <xdr:colOff>420527</xdr:colOff>
      <xdr:row>61</xdr:row>
      <xdr:rowOff>110490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272143</xdr:colOff>
      <xdr:row>50</xdr:row>
      <xdr:rowOff>136070</xdr:rowOff>
    </xdr:from>
    <xdr:to>
      <xdr:col>26</xdr:col>
      <xdr:colOff>408214</xdr:colOff>
      <xdr:row>113</xdr:row>
      <xdr:rowOff>-1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26</xdr:col>
      <xdr:colOff>353786</xdr:colOff>
      <xdr:row>48</xdr:row>
      <xdr:rowOff>149679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116</xdr:row>
      <xdr:rowOff>0</xdr:rowOff>
    </xdr:from>
    <xdr:to>
      <xdr:col>26</xdr:col>
      <xdr:colOff>136071</xdr:colOff>
      <xdr:row>178</xdr:row>
      <xdr:rowOff>27215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4</xdr:row>
      <xdr:rowOff>15240</xdr:rowOff>
    </xdr:from>
    <xdr:to>
      <xdr:col>25</xdr:col>
      <xdr:colOff>420527</xdr:colOff>
      <xdr:row>61</xdr:row>
      <xdr:rowOff>110490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9524</xdr:rowOff>
    </xdr:from>
    <xdr:to>
      <xdr:col>16</xdr:col>
      <xdr:colOff>571500</xdr:colOff>
      <xdr:row>42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9524</xdr:rowOff>
    </xdr:from>
    <xdr:to>
      <xdr:col>16</xdr:col>
      <xdr:colOff>571500</xdr:colOff>
      <xdr:row>42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9524</xdr:rowOff>
    </xdr:from>
    <xdr:to>
      <xdr:col>16</xdr:col>
      <xdr:colOff>571500</xdr:colOff>
      <xdr:row>42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29</xdr:row>
      <xdr:rowOff>171450</xdr:rowOff>
    </xdr:from>
    <xdr:to>
      <xdr:col>11</xdr:col>
      <xdr:colOff>266700</xdr:colOff>
      <xdr:row>66</xdr:row>
      <xdr:rowOff>91439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0.32479</cdr:x>
      <cdr:y>0.94915</cdr:y>
    </cdr:from>
    <cdr:to>
      <cdr:x>0.41274</cdr:x>
      <cdr:y>0.98757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73782" y="6400803"/>
          <a:ext cx="967740" cy="259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RFS Classes: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38100</xdr:rowOff>
    </xdr:from>
    <xdr:to>
      <xdr:col>23</xdr:col>
      <xdr:colOff>266700</xdr:colOff>
      <xdr:row>31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#  Fire Histo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/>
  </sheetViews>
  <sheetFormatPr defaultRowHeight="13.2" x14ac:dyDescent="0.25"/>
  <cols>
    <col min="1" max="1" width="42.5546875" style="64" customWidth="1"/>
    <col min="2" max="2" width="25.44140625" customWidth="1"/>
    <col min="3" max="3" width="103.109375" customWidth="1"/>
  </cols>
  <sheetData>
    <row r="1" spans="1:3" s="58" customFormat="1" ht="16.95" customHeight="1" x14ac:dyDescent="0.25">
      <c r="A1" s="62"/>
      <c r="B1" s="59" t="s">
        <v>46</v>
      </c>
      <c r="C1" s="59" t="s">
        <v>24</v>
      </c>
    </row>
    <row r="2" spans="1:3" ht="17.399999999999999" customHeight="1" x14ac:dyDescent="0.25">
      <c r="A2" s="67" t="s">
        <v>26</v>
      </c>
      <c r="B2" s="68"/>
      <c r="C2" s="68"/>
    </row>
    <row r="3" spans="1:3" x14ac:dyDescent="0.25">
      <c r="A3" s="63"/>
      <c r="B3" s="52" t="s">
        <v>25</v>
      </c>
      <c r="C3" s="60" t="s">
        <v>150</v>
      </c>
    </row>
    <row r="4" spans="1:3" x14ac:dyDescent="0.25">
      <c r="A4" s="63"/>
      <c r="B4" s="60" t="s">
        <v>97</v>
      </c>
      <c r="C4" s="60" t="s">
        <v>98</v>
      </c>
    </row>
    <row r="5" spans="1:3" x14ac:dyDescent="0.25">
      <c r="A5" s="63"/>
      <c r="B5" s="60" t="s">
        <v>47</v>
      </c>
      <c r="C5" s="60" t="s">
        <v>49</v>
      </c>
    </row>
    <row r="6" spans="1:3" x14ac:dyDescent="0.25">
      <c r="A6" s="63"/>
      <c r="B6" s="60" t="s">
        <v>99</v>
      </c>
      <c r="C6" s="60" t="s">
        <v>100</v>
      </c>
    </row>
    <row r="7" spans="1:3" x14ac:dyDescent="0.25">
      <c r="A7" s="63"/>
      <c r="B7" s="60" t="s">
        <v>48</v>
      </c>
      <c r="C7" s="60" t="s">
        <v>50</v>
      </c>
    </row>
    <row r="8" spans="1:3" ht="16.2" customHeight="1" x14ac:dyDescent="0.25">
      <c r="A8" s="99" t="s">
        <v>103</v>
      </c>
      <c r="B8" s="65"/>
      <c r="C8" s="65"/>
    </row>
    <row r="9" spans="1:3" x14ac:dyDescent="0.25">
      <c r="A9" s="63"/>
      <c r="B9" s="52" t="s">
        <v>101</v>
      </c>
      <c r="C9" s="60" t="s">
        <v>102</v>
      </c>
    </row>
    <row r="10" spans="1:3" x14ac:dyDescent="0.25">
      <c r="A10" s="63"/>
      <c r="B10" s="52" t="s">
        <v>104</v>
      </c>
      <c r="C10" s="60" t="s">
        <v>112</v>
      </c>
    </row>
    <row r="11" spans="1:3" x14ac:dyDescent="0.25">
      <c r="A11" s="63"/>
      <c r="B11" s="60" t="s">
        <v>105</v>
      </c>
      <c r="C11" s="60" t="s">
        <v>83</v>
      </c>
    </row>
    <row r="12" spans="1:3" x14ac:dyDescent="0.25">
      <c r="A12" s="63"/>
      <c r="B12" s="60" t="s">
        <v>106</v>
      </c>
      <c r="C12" s="60" t="s">
        <v>110</v>
      </c>
    </row>
    <row r="13" spans="1:3" x14ac:dyDescent="0.25">
      <c r="A13" s="63"/>
      <c r="B13" s="60" t="s">
        <v>107</v>
      </c>
      <c r="C13" s="60" t="s">
        <v>84</v>
      </c>
    </row>
    <row r="14" spans="1:3" x14ac:dyDescent="0.25">
      <c r="A14" s="63"/>
      <c r="B14" s="60" t="s">
        <v>108</v>
      </c>
      <c r="C14" s="60" t="s">
        <v>85</v>
      </c>
    </row>
    <row r="15" spans="1:3" x14ac:dyDescent="0.25">
      <c r="A15" s="63"/>
      <c r="B15" s="60" t="s">
        <v>109</v>
      </c>
      <c r="C15" s="60" t="s">
        <v>111</v>
      </c>
    </row>
    <row r="16" spans="1:3" x14ac:dyDescent="0.25">
      <c r="A16" s="66" t="s">
        <v>27</v>
      </c>
      <c r="B16" s="61"/>
      <c r="C16" s="61"/>
    </row>
    <row r="17" spans="1:3" s="22" customFormat="1" x14ac:dyDescent="0.25">
      <c r="A17" s="73"/>
      <c r="B17" s="74" t="s">
        <v>54</v>
      </c>
      <c r="C17" s="74" t="s">
        <v>55</v>
      </c>
    </row>
    <row r="18" spans="1:3" x14ac:dyDescent="0.25">
      <c r="A18" s="63"/>
      <c r="B18" s="60" t="s">
        <v>28</v>
      </c>
      <c r="C18" s="60" t="s">
        <v>51</v>
      </c>
    </row>
    <row r="19" spans="1:3" x14ac:dyDescent="0.25">
      <c r="A19" s="63"/>
      <c r="B19" s="60" t="s">
        <v>56</v>
      </c>
      <c r="C19" s="60" t="s">
        <v>57</v>
      </c>
    </row>
    <row r="20" spans="1:3" x14ac:dyDescent="0.25">
      <c r="A20" s="63"/>
      <c r="B20" s="60" t="s">
        <v>29</v>
      </c>
      <c r="C20" s="60" t="s">
        <v>52</v>
      </c>
    </row>
    <row r="21" spans="1:3" x14ac:dyDescent="0.25">
      <c r="A21" s="63"/>
      <c r="B21" s="60" t="s">
        <v>30</v>
      </c>
      <c r="C21" s="60" t="s">
        <v>53</v>
      </c>
    </row>
    <row r="22" spans="1:3" ht="26.4" x14ac:dyDescent="0.25">
      <c r="A22" s="69" t="s">
        <v>86</v>
      </c>
      <c r="B22" s="70"/>
      <c r="C22" s="70"/>
    </row>
    <row r="23" spans="1:3" x14ac:dyDescent="0.25">
      <c r="A23" s="63"/>
      <c r="B23" s="60" t="s">
        <v>113</v>
      </c>
      <c r="C23" s="60" t="s">
        <v>114</v>
      </c>
    </row>
    <row r="24" spans="1:3" x14ac:dyDescent="0.25">
      <c r="A24" s="63"/>
      <c r="B24" s="60" t="s">
        <v>115</v>
      </c>
      <c r="C24" s="60" t="s">
        <v>116</v>
      </c>
    </row>
    <row r="25" spans="1:3" x14ac:dyDescent="0.25">
      <c r="A25" s="63"/>
      <c r="B25" s="60" t="s">
        <v>31</v>
      </c>
      <c r="C25" s="60" t="s">
        <v>117</v>
      </c>
    </row>
    <row r="26" spans="1:3" x14ac:dyDescent="0.25">
      <c r="A26" s="63"/>
      <c r="B26" s="60" t="s">
        <v>32</v>
      </c>
      <c r="C26" s="60" t="s">
        <v>118</v>
      </c>
    </row>
    <row r="27" spans="1:3" x14ac:dyDescent="0.25">
      <c r="A27" s="71" t="s">
        <v>33</v>
      </c>
      <c r="B27" s="72"/>
      <c r="C27" s="72"/>
    </row>
    <row r="28" spans="1:3" x14ac:dyDescent="0.25">
      <c r="A28" s="63"/>
      <c r="B28" s="60" t="s">
        <v>119</v>
      </c>
      <c r="C28" s="60" t="s">
        <v>120</v>
      </c>
    </row>
    <row r="29" spans="1:3" x14ac:dyDescent="0.25">
      <c r="A29" s="63"/>
      <c r="B29" s="60" t="s">
        <v>121</v>
      </c>
      <c r="C29" s="60" t="s">
        <v>122</v>
      </c>
    </row>
    <row r="30" spans="1:3" x14ac:dyDescent="0.25">
      <c r="A30" s="63"/>
      <c r="B30" s="60" t="s">
        <v>123</v>
      </c>
      <c r="C30" s="60" t="s">
        <v>124</v>
      </c>
    </row>
    <row r="31" spans="1:3" x14ac:dyDescent="0.25">
      <c r="A31" s="63"/>
      <c r="B31" s="60" t="s">
        <v>125</v>
      </c>
      <c r="C31" s="60" t="s">
        <v>126</v>
      </c>
    </row>
    <row r="32" spans="1:3" x14ac:dyDescent="0.25">
      <c r="A32" s="63"/>
      <c r="B32" s="60" t="s">
        <v>127</v>
      </c>
      <c r="C32" s="60" t="s">
        <v>128</v>
      </c>
    </row>
    <row r="33" spans="1:3" x14ac:dyDescent="0.25">
      <c r="A33" s="63"/>
      <c r="B33" s="60" t="s">
        <v>129</v>
      </c>
      <c r="C33" s="60" t="s">
        <v>130</v>
      </c>
    </row>
    <row r="34" spans="1:3" x14ac:dyDescent="0.25">
      <c r="A34" s="63"/>
      <c r="B34" s="60" t="s">
        <v>34</v>
      </c>
      <c r="C34" s="60" t="s">
        <v>40</v>
      </c>
    </row>
    <row r="35" spans="1:3" x14ac:dyDescent="0.25">
      <c r="A35" s="63"/>
      <c r="B35" s="60" t="s">
        <v>35</v>
      </c>
      <c r="C35" s="60" t="s">
        <v>41</v>
      </c>
    </row>
    <row r="36" spans="1:3" x14ac:dyDescent="0.25">
      <c r="A36" s="63"/>
      <c r="B36" s="60" t="s">
        <v>36</v>
      </c>
      <c r="C36" s="60" t="s">
        <v>42</v>
      </c>
    </row>
    <row r="37" spans="1:3" x14ac:dyDescent="0.25">
      <c r="A37" s="63"/>
      <c r="B37" s="60" t="s">
        <v>37</v>
      </c>
      <c r="C37" s="60" t="s">
        <v>43</v>
      </c>
    </row>
    <row r="38" spans="1:3" x14ac:dyDescent="0.25">
      <c r="A38" s="63"/>
      <c r="B38" s="60" t="s">
        <v>38</v>
      </c>
      <c r="C38" s="60" t="s">
        <v>44</v>
      </c>
    </row>
    <row r="39" spans="1:3" x14ac:dyDescent="0.25">
      <c r="A39" s="63"/>
      <c r="B39" s="60" t="s">
        <v>39</v>
      </c>
      <c r="C39" s="60" t="s">
        <v>45</v>
      </c>
    </row>
    <row r="40" spans="1:3" x14ac:dyDescent="0.25">
      <c r="B40" s="13"/>
    </row>
    <row r="41" spans="1:3" x14ac:dyDescent="0.25">
      <c r="B41" s="13"/>
    </row>
    <row r="42" spans="1:3" x14ac:dyDescent="0.25">
      <c r="B42" s="13"/>
    </row>
  </sheetData>
  <customSheetViews>
    <customSheetView guid="{187F99D5-F78B-4810-AFAB-810932C64360}" topLeftCell="A5">
      <selection activeCell="C3" sqref="C3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I21" sqref="I21"/>
    </sheetView>
  </sheetViews>
  <sheetFormatPr defaultRowHeight="13.2" x14ac:dyDescent="0.25"/>
  <cols>
    <col min="2" max="2" width="12" customWidth="1"/>
    <col min="3" max="3" width="14.5546875" customWidth="1"/>
    <col min="7" max="7" width="12.6640625" customWidth="1"/>
    <col min="8" max="8" width="13.88671875" customWidth="1"/>
    <col min="9" max="9" width="10.5546875" customWidth="1"/>
    <col min="10" max="10" width="5.6640625" customWidth="1"/>
    <col min="11" max="11" width="30.109375" customWidth="1"/>
  </cols>
  <sheetData>
    <row r="2" spans="1:9" s="27" customFormat="1" ht="18" customHeight="1" x14ac:dyDescent="0.25">
      <c r="A2" s="31" t="s">
        <v>59</v>
      </c>
      <c r="B2" s="31"/>
      <c r="C2" s="31"/>
      <c r="D2" s="31"/>
      <c r="F2" s="32" t="s">
        <v>134</v>
      </c>
      <c r="G2" s="32"/>
      <c r="H2" s="32"/>
      <c r="I2" s="32"/>
    </row>
    <row r="3" spans="1:9" ht="18" customHeight="1" x14ac:dyDescent="0.25">
      <c r="A3" s="30" t="s">
        <v>91</v>
      </c>
      <c r="B3" s="30" t="s">
        <v>131</v>
      </c>
      <c r="C3" s="29" t="s">
        <v>3</v>
      </c>
      <c r="D3" s="29" t="s">
        <v>8</v>
      </c>
      <c r="F3" s="30" t="s">
        <v>91</v>
      </c>
      <c r="G3" s="30" t="s">
        <v>131</v>
      </c>
      <c r="H3" s="29" t="s">
        <v>3</v>
      </c>
      <c r="I3" s="29" t="s">
        <v>8</v>
      </c>
    </row>
    <row r="4" spans="1:9" ht="18" customHeight="1" x14ac:dyDescent="0.25">
      <c r="A4" s="30">
        <v>1</v>
      </c>
      <c r="B4" s="103">
        <v>7626390</v>
      </c>
      <c r="C4" s="125">
        <v>1696069.91772</v>
      </c>
      <c r="D4" s="28">
        <f>SUM(C4/$C$8)</f>
        <v>0.24338429717312982</v>
      </c>
      <c r="F4" s="30">
        <v>1</v>
      </c>
      <c r="G4" s="12">
        <v>9027948</v>
      </c>
      <c r="H4" s="108">
        <v>2007769.20949</v>
      </c>
      <c r="I4" s="28">
        <f>SUM(H4/$H$14)</f>
        <v>0.28862542023221288</v>
      </c>
    </row>
    <row r="5" spans="1:9" ht="18" customHeight="1" x14ac:dyDescent="0.25">
      <c r="A5" s="30">
        <v>2</v>
      </c>
      <c r="B5" s="103">
        <v>7195412</v>
      </c>
      <c r="C5" s="125">
        <v>1600222.6268</v>
      </c>
      <c r="D5" s="28">
        <f>SUM(C5/$C$8)</f>
        <v>0.22963030903101844</v>
      </c>
      <c r="F5" s="30">
        <v>2</v>
      </c>
      <c r="G5" s="12">
        <v>8544999</v>
      </c>
      <c r="H5" s="108">
        <v>1900363.83543</v>
      </c>
      <c r="I5" s="28">
        <f t="shared" ref="I5:I16" si="0">SUM(H5/$H$14)</f>
        <v>0.27318543784940708</v>
      </c>
    </row>
    <row r="6" spans="1:9" ht="18" customHeight="1" x14ac:dyDescent="0.25">
      <c r="A6" s="30">
        <v>3</v>
      </c>
      <c r="B6" s="103">
        <v>16512964</v>
      </c>
      <c r="C6" s="125">
        <v>3672398.2766200001</v>
      </c>
      <c r="D6" s="28">
        <f>SUM(C6/$C$8)</f>
        <v>0.52698539379585163</v>
      </c>
      <c r="F6" s="30">
        <v>3</v>
      </c>
      <c r="G6" s="12">
        <v>475225</v>
      </c>
      <c r="H6" s="108">
        <v>105687.596183</v>
      </c>
      <c r="I6" s="28">
        <f t="shared" si="0"/>
        <v>1.5193044458231953E-2</v>
      </c>
    </row>
    <row r="7" spans="1:9" ht="18" customHeight="1" x14ac:dyDescent="0.25">
      <c r="A7" s="30"/>
      <c r="C7" s="110"/>
      <c r="D7" s="28"/>
      <c r="F7" s="123">
        <v>4</v>
      </c>
      <c r="G7" s="12">
        <v>3306510</v>
      </c>
      <c r="H7" s="124">
        <v>735350.82046099997</v>
      </c>
      <c r="I7" s="28">
        <f t="shared" si="0"/>
        <v>0.10570982888395358</v>
      </c>
    </row>
    <row r="8" spans="1:9" ht="18" customHeight="1" x14ac:dyDescent="0.25">
      <c r="A8" s="30"/>
      <c r="B8" s="34" t="s">
        <v>0</v>
      </c>
      <c r="C8" s="125">
        <f>SUM(C4:C6)</f>
        <v>6968690.8211400006</v>
      </c>
      <c r="D8" s="28">
        <f>SUM(D4:D6)</f>
        <v>0.99999999999999989</v>
      </c>
      <c r="F8" s="123">
        <v>5</v>
      </c>
      <c r="G8" s="12">
        <v>2177262</v>
      </c>
      <c r="H8" s="124">
        <v>484211.87235399999</v>
      </c>
      <c r="I8" s="28">
        <f t="shared" si="0"/>
        <v>6.960752982913794E-2</v>
      </c>
    </row>
    <row r="9" spans="1:9" ht="18" customHeight="1" x14ac:dyDescent="0.25">
      <c r="A9" s="30"/>
      <c r="C9" s="36"/>
      <c r="D9" s="28"/>
      <c r="F9" s="123">
        <v>6</v>
      </c>
      <c r="G9" s="12">
        <v>1557594</v>
      </c>
      <c r="H9" s="124">
        <v>346400.895762</v>
      </c>
      <c r="I9" s="28">
        <f t="shared" si="0"/>
        <v>4.9796611899192586E-2</v>
      </c>
    </row>
    <row r="10" spans="1:9" ht="18" customHeight="1" x14ac:dyDescent="0.25">
      <c r="A10" s="30"/>
      <c r="C10" s="36"/>
      <c r="D10" s="28"/>
      <c r="F10" s="123">
        <v>7</v>
      </c>
      <c r="G10" s="12">
        <v>562146</v>
      </c>
      <c r="H10" s="124">
        <v>125018.379596</v>
      </c>
      <c r="I10" s="28">
        <f t="shared" si="0"/>
        <v>1.7971927339602688E-2</v>
      </c>
    </row>
    <row r="11" spans="1:9" ht="18" customHeight="1" x14ac:dyDescent="0.25">
      <c r="F11" s="123">
        <v>8</v>
      </c>
      <c r="G11" s="12">
        <v>2972012</v>
      </c>
      <c r="H11" s="124">
        <v>660960.18539799994</v>
      </c>
      <c r="I11" s="28">
        <f t="shared" si="0"/>
        <v>9.5015856586284211E-2</v>
      </c>
    </row>
    <row r="12" spans="1:9" ht="18" customHeight="1" x14ac:dyDescent="0.25">
      <c r="F12" s="123">
        <v>9</v>
      </c>
      <c r="G12" s="12">
        <v>2655420</v>
      </c>
      <c r="H12" s="124">
        <v>590551.75265399995</v>
      </c>
      <c r="I12" s="28">
        <f t="shared" si="0"/>
        <v>8.4894342921976923E-2</v>
      </c>
    </row>
    <row r="13" spans="1:9" ht="18" customHeight="1" x14ac:dyDescent="0.25">
      <c r="H13" s="103"/>
      <c r="I13" s="28"/>
    </row>
    <row r="14" spans="1:9" ht="19.5" customHeight="1" x14ac:dyDescent="0.25">
      <c r="B14" s="45"/>
      <c r="C14" s="46"/>
      <c r="G14" s="104" t="s">
        <v>0</v>
      </c>
      <c r="H14" s="108">
        <f>SUM(H4:H12)</f>
        <v>6956314.5473280009</v>
      </c>
      <c r="I14" s="28">
        <f>SUM(I4:I12)</f>
        <v>0.99999999999999989</v>
      </c>
    </row>
    <row r="15" spans="1:9" ht="18" customHeight="1" x14ac:dyDescent="0.25">
      <c r="B15" s="47"/>
      <c r="C15" s="47"/>
      <c r="H15" s="103"/>
      <c r="I15" s="28"/>
    </row>
    <row r="16" spans="1:9" ht="18" customHeight="1" x14ac:dyDescent="0.25">
      <c r="B16" s="45"/>
      <c r="C16" s="46"/>
      <c r="G16" s="33" t="s">
        <v>9</v>
      </c>
      <c r="H16" s="124">
        <f>SUM(H7:H12)</f>
        <v>2942493.9062249996</v>
      </c>
      <c r="I16" s="28">
        <f t="shared" si="0"/>
        <v>0.42299609746014788</v>
      </c>
    </row>
    <row r="17" spans="2:3" ht="18" customHeight="1" x14ac:dyDescent="0.25">
      <c r="B17" s="47"/>
      <c r="C17" s="47"/>
    </row>
    <row r="18" spans="2:3" ht="18" customHeight="1" x14ac:dyDescent="0.25">
      <c r="B18" s="45"/>
      <c r="C18" s="48"/>
    </row>
    <row r="19" spans="2:3" ht="18" customHeight="1" x14ac:dyDescent="0.25"/>
    <row r="20" spans="2:3" ht="18" customHeight="1" x14ac:dyDescent="0.25"/>
    <row r="21" spans="2:3" ht="18" customHeight="1" x14ac:dyDescent="0.25"/>
    <row r="22" spans="2:3" ht="18" customHeight="1" x14ac:dyDescent="0.25"/>
    <row r="23" spans="2:3" ht="18" customHeight="1" x14ac:dyDescent="0.25"/>
  </sheetData>
  <customSheetViews>
    <customSheetView guid="{187F99D5-F78B-4810-AFAB-810932C64360}">
      <selection activeCell="H14" sqref="H14"/>
      <pageMargins left="0.7" right="0.7" top="0.75" bottom="0.75" header="0.3" footer="0.3"/>
      <pageSetup orientation="portrait" horizontalDpi="4294967293" r:id="rId1"/>
    </customSheetView>
  </customSheetViews>
  <pageMargins left="0.7" right="0.7" top="0.75" bottom="0.75" header="0.3" footer="0.3"/>
  <pageSetup orientation="portrait" horizontalDpi="4294967293" r:id="rId2"/>
  <ignoredErrors>
    <ignoredError sqref="H16" formulaRange="1"/>
  </ignoredError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>
      <selection activeCell="I20" sqref="I20"/>
    </sheetView>
  </sheetViews>
  <sheetFormatPr defaultRowHeight="13.2" x14ac:dyDescent="0.25"/>
  <cols>
    <col min="2" max="2" width="14.88671875" customWidth="1"/>
    <col min="3" max="3" width="14.5546875" customWidth="1"/>
    <col min="7" max="7" width="12.6640625" customWidth="1"/>
    <col min="8" max="8" width="13.88671875" customWidth="1"/>
    <col min="9" max="9" width="12" customWidth="1"/>
    <col min="10" max="10" width="5.6640625" customWidth="1"/>
    <col min="11" max="11" width="30.109375" customWidth="1"/>
  </cols>
  <sheetData>
    <row r="2" spans="1:9" s="27" customFormat="1" ht="18" customHeight="1" x14ac:dyDescent="0.25">
      <c r="A2" s="31" t="s">
        <v>60</v>
      </c>
      <c r="B2" s="31"/>
      <c r="C2" s="31"/>
      <c r="D2" s="31"/>
      <c r="F2" s="32" t="s">
        <v>135</v>
      </c>
      <c r="G2" s="32"/>
      <c r="H2" s="32"/>
      <c r="I2" s="32"/>
    </row>
    <row r="3" spans="1:9" ht="18" customHeight="1" x14ac:dyDescent="0.25">
      <c r="A3" s="30" t="s">
        <v>91</v>
      </c>
      <c r="B3" s="30" t="s">
        <v>131</v>
      </c>
      <c r="C3" s="29" t="s">
        <v>3</v>
      </c>
      <c r="D3" s="29" t="s">
        <v>8</v>
      </c>
      <c r="F3" s="30" t="s">
        <v>91</v>
      </c>
      <c r="G3" s="30" t="s">
        <v>131</v>
      </c>
      <c r="H3" s="29" t="s">
        <v>3</v>
      </c>
      <c r="I3" s="29" t="s">
        <v>8</v>
      </c>
    </row>
    <row r="4" spans="1:9" ht="18" customHeight="1" x14ac:dyDescent="0.3">
      <c r="A4" s="30">
        <v>1</v>
      </c>
      <c r="B4" s="80">
        <v>93927</v>
      </c>
      <c r="C4" s="128">
        <v>20888.8817858</v>
      </c>
      <c r="D4" s="28">
        <f t="shared" ref="D4:D15" si="0">SUM(C4/$C$17)</f>
        <v>7.559694397994319E-4</v>
      </c>
      <c r="F4" s="30">
        <v>1</v>
      </c>
      <c r="G4" s="12">
        <v>65083688</v>
      </c>
      <c r="H4" s="108">
        <v>14474277.522</v>
      </c>
      <c r="I4" s="28">
        <f t="shared" ref="I4:I12" si="1">SUM(H4/$H$14)</f>
        <v>0.52415716611055962</v>
      </c>
    </row>
    <row r="5" spans="1:9" ht="18" customHeight="1" x14ac:dyDescent="0.3">
      <c r="A5" s="76">
        <v>2</v>
      </c>
      <c r="B5" s="80">
        <v>10665286</v>
      </c>
      <c r="C5" s="128">
        <v>2371904.7607700001</v>
      </c>
      <c r="D5" s="28">
        <f t="shared" si="0"/>
        <v>8.583932503633683E-2</v>
      </c>
      <c r="F5" s="30">
        <v>2</v>
      </c>
      <c r="G5" s="12">
        <v>26424490</v>
      </c>
      <c r="H5" s="108">
        <v>5876670.6895700004</v>
      </c>
      <c r="I5" s="28">
        <f t="shared" si="1"/>
        <v>0.21281193829040079</v>
      </c>
    </row>
    <row r="6" spans="1:9" ht="18" customHeight="1" x14ac:dyDescent="0.3">
      <c r="A6" s="76">
        <v>3</v>
      </c>
      <c r="B6" s="80">
        <v>946925</v>
      </c>
      <c r="C6" s="128">
        <v>210591.25049199999</v>
      </c>
      <c r="D6" s="28">
        <f t="shared" si="0"/>
        <v>7.6213055008680069E-3</v>
      </c>
      <c r="F6" s="30">
        <v>3</v>
      </c>
      <c r="G6" s="12">
        <v>3267321</v>
      </c>
      <c r="H6" s="108">
        <v>726635.38838799996</v>
      </c>
      <c r="I6" s="28">
        <f t="shared" si="1"/>
        <v>2.6313655061138592E-2</v>
      </c>
    </row>
    <row r="7" spans="1:9" ht="18" customHeight="1" x14ac:dyDescent="0.3">
      <c r="A7" s="29">
        <v>4</v>
      </c>
      <c r="B7" s="80">
        <v>14930927</v>
      </c>
      <c r="C7" s="128">
        <v>3320561.3833599999</v>
      </c>
      <c r="D7" s="28">
        <f t="shared" si="0"/>
        <v>0.12017124490142489</v>
      </c>
      <c r="F7" s="123">
        <v>4</v>
      </c>
      <c r="G7" s="12">
        <v>1388805</v>
      </c>
      <c r="H7" s="124">
        <v>308863.090149</v>
      </c>
      <c r="I7" s="28">
        <f t="shared" si="1"/>
        <v>1.1184862374138063E-2</v>
      </c>
    </row>
    <row r="8" spans="1:9" ht="18" customHeight="1" x14ac:dyDescent="0.3">
      <c r="A8" s="29">
        <v>5</v>
      </c>
      <c r="B8" s="80">
        <v>1816607</v>
      </c>
      <c r="C8" s="128">
        <v>404004.05500200001</v>
      </c>
      <c r="D8" s="28">
        <f t="shared" si="0"/>
        <v>1.4620922377193877E-2</v>
      </c>
      <c r="F8" s="123">
        <v>5</v>
      </c>
      <c r="G8" s="12">
        <v>2110292</v>
      </c>
      <c r="H8" s="124">
        <v>469318.08874400001</v>
      </c>
      <c r="I8" s="28">
        <f t="shared" si="1"/>
        <v>1.6995420947717763E-2</v>
      </c>
    </row>
    <row r="9" spans="1:9" ht="18" customHeight="1" x14ac:dyDescent="0.3">
      <c r="A9" s="29">
        <v>6</v>
      </c>
      <c r="B9" s="80">
        <v>26672915</v>
      </c>
      <c r="C9" s="128">
        <v>5931919.1320599997</v>
      </c>
      <c r="D9" s="28">
        <f t="shared" si="0"/>
        <v>0.21467638283286827</v>
      </c>
      <c r="F9" s="123">
        <v>6</v>
      </c>
      <c r="G9" s="12">
        <v>6902120</v>
      </c>
      <c r="H9" s="124">
        <v>1534995.9942399999</v>
      </c>
      <c r="I9" s="28">
        <f t="shared" si="1"/>
        <v>5.5586826292986918E-2</v>
      </c>
    </row>
    <row r="10" spans="1:9" ht="18" customHeight="1" x14ac:dyDescent="0.3">
      <c r="A10" s="29">
        <v>7</v>
      </c>
      <c r="B10" s="80">
        <v>4179538</v>
      </c>
      <c r="C10" s="128">
        <v>929507.758164</v>
      </c>
      <c r="D10" s="28">
        <f t="shared" si="0"/>
        <v>3.3638921720842783E-2</v>
      </c>
      <c r="F10" s="127">
        <v>7</v>
      </c>
      <c r="G10" s="46">
        <v>10071384</v>
      </c>
      <c r="H10" s="124">
        <v>2239824.0100799999</v>
      </c>
      <c r="I10" s="28">
        <f t="shared" si="1"/>
        <v>8.1110770739712929E-2</v>
      </c>
    </row>
    <row r="11" spans="1:9" ht="18" customHeight="1" x14ac:dyDescent="0.3">
      <c r="A11" s="29">
        <v>8</v>
      </c>
      <c r="B11" s="80">
        <v>56273159</v>
      </c>
      <c r="C11" s="128">
        <v>12514861.1801</v>
      </c>
      <c r="D11" s="28">
        <f t="shared" si="0"/>
        <v>0.45291331017628822</v>
      </c>
      <c r="F11" s="127">
        <v>8</v>
      </c>
      <c r="G11" s="46">
        <v>7098312</v>
      </c>
      <c r="H11" s="124">
        <v>1578628.08614</v>
      </c>
      <c r="I11" s="28">
        <f t="shared" si="1"/>
        <v>5.7166875701810158E-2</v>
      </c>
    </row>
    <row r="12" spans="1:9" ht="18" customHeight="1" x14ac:dyDescent="0.3">
      <c r="A12" s="29">
        <v>9</v>
      </c>
      <c r="B12" s="80">
        <v>236210</v>
      </c>
      <c r="C12" s="128">
        <v>52531.8893035</v>
      </c>
      <c r="D12" s="28">
        <f t="shared" si="0"/>
        <v>1.9011311058004419E-3</v>
      </c>
      <c r="F12" s="127">
        <v>9</v>
      </c>
      <c r="G12" s="46">
        <v>1821857</v>
      </c>
      <c r="H12" s="124">
        <v>405171.628004</v>
      </c>
      <c r="I12" s="28">
        <f t="shared" si="1"/>
        <v>1.4672484481535179E-2</v>
      </c>
    </row>
    <row r="13" spans="1:9" ht="18" customHeight="1" x14ac:dyDescent="0.3">
      <c r="A13" s="29">
        <v>10</v>
      </c>
      <c r="B13" s="80">
        <v>1716955</v>
      </c>
      <c r="C13" s="128">
        <v>381841.962657</v>
      </c>
      <c r="D13" s="28">
        <f t="shared" si="0"/>
        <v>1.3818875398009859E-2</v>
      </c>
      <c r="F13" s="49"/>
      <c r="G13" s="46"/>
      <c r="H13" s="110"/>
      <c r="I13" s="28"/>
    </row>
    <row r="14" spans="1:9" ht="18" customHeight="1" x14ac:dyDescent="0.3">
      <c r="A14" s="29">
        <v>11</v>
      </c>
      <c r="B14" s="80">
        <v>1896640</v>
      </c>
      <c r="C14" s="128">
        <v>421802.98263699998</v>
      </c>
      <c r="D14" s="28">
        <f t="shared" si="0"/>
        <v>1.5265066256757999E-2</v>
      </c>
      <c r="F14" s="49"/>
      <c r="G14" s="104" t="s">
        <v>0</v>
      </c>
      <c r="H14" s="108">
        <f>SUM(H4:H12)</f>
        <v>27614384.497315001</v>
      </c>
      <c r="I14" s="28">
        <f>SUM(I4:I12)</f>
        <v>1</v>
      </c>
    </row>
    <row r="15" spans="1:9" ht="18" customHeight="1" x14ac:dyDescent="0.3">
      <c r="A15" s="29">
        <v>12</v>
      </c>
      <c r="B15" s="80">
        <v>4817997</v>
      </c>
      <c r="C15" s="128">
        <v>1071497.7565299999</v>
      </c>
      <c r="D15" s="28">
        <f t="shared" si="0"/>
        <v>3.877754525380929E-2</v>
      </c>
      <c r="F15" s="49"/>
      <c r="H15" s="103"/>
      <c r="I15" s="28"/>
    </row>
    <row r="16" spans="1:9" ht="18" customHeight="1" x14ac:dyDescent="0.25">
      <c r="A16" s="29"/>
      <c r="B16" s="20"/>
      <c r="C16" s="110"/>
      <c r="D16" s="28"/>
      <c r="G16" s="33" t="s">
        <v>9</v>
      </c>
      <c r="H16" s="124">
        <f>SUM(H7:H12)</f>
        <v>6536800.8973569991</v>
      </c>
      <c r="I16" s="28">
        <f>SUM(H16/$H$14)</f>
        <v>0.236717240537901</v>
      </c>
    </row>
    <row r="17" spans="1:9" ht="19.5" customHeight="1" x14ac:dyDescent="0.25">
      <c r="B17" s="109" t="s">
        <v>0</v>
      </c>
      <c r="C17" s="125">
        <f>SUM(C4:C15)</f>
        <v>27631912.992861301</v>
      </c>
      <c r="D17" s="28">
        <f>SUM(D4:D15)</f>
        <v>0.99999999999999989</v>
      </c>
      <c r="I17" s="28"/>
    </row>
    <row r="18" spans="1:9" ht="18" customHeight="1" x14ac:dyDescent="0.25"/>
    <row r="19" spans="1:9" ht="18" customHeight="1" x14ac:dyDescent="0.25">
      <c r="B19" s="45"/>
      <c r="C19" s="46"/>
    </row>
    <row r="20" spans="1:9" ht="18" customHeight="1" x14ac:dyDescent="0.25">
      <c r="A20" s="13"/>
      <c r="B20" s="47"/>
      <c r="C20" s="47"/>
    </row>
    <row r="21" spans="1:9" ht="18" customHeight="1" x14ac:dyDescent="0.25">
      <c r="B21" s="45"/>
      <c r="C21" s="48"/>
    </row>
    <row r="22" spans="1:9" ht="18" customHeight="1" x14ac:dyDescent="0.25"/>
    <row r="23" spans="1:9" ht="18" customHeight="1" x14ac:dyDescent="0.25"/>
    <row r="24" spans="1:9" ht="18" customHeight="1" x14ac:dyDescent="0.25"/>
    <row r="25" spans="1:9" ht="18" customHeight="1" x14ac:dyDescent="0.25"/>
    <row r="26" spans="1:9" ht="18" customHeight="1" x14ac:dyDescent="0.25"/>
  </sheetData>
  <customSheetViews>
    <customSheetView guid="{187F99D5-F78B-4810-AFAB-810932C64360}">
      <selection activeCell="H19" activeCellId="1" sqref="H7:H12 H19"/>
      <pageMargins left="0.7" right="0.7" top="0.75" bottom="0.75" header="0.3" footer="0.3"/>
      <pageSetup orientation="portrait" horizontalDpi="4294967293" r:id="rId1"/>
    </customSheetView>
  </customSheetViews>
  <pageMargins left="0.7" right="0.7" top="0.75" bottom="0.75" header="0.3" footer="0.3"/>
  <pageSetup orientation="portrait" horizontalDpi="4294967293" r:id="rId2"/>
  <ignoredErrors>
    <ignoredError sqref="H16" formulaRange="1"/>
  </ignoredError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I21" sqref="I21"/>
    </sheetView>
  </sheetViews>
  <sheetFormatPr defaultRowHeight="13.2" x14ac:dyDescent="0.25"/>
  <cols>
    <col min="2" max="2" width="14.88671875" customWidth="1"/>
    <col min="3" max="3" width="14.5546875" customWidth="1"/>
    <col min="7" max="7" width="12.6640625" customWidth="1"/>
    <col min="8" max="8" width="13.88671875" customWidth="1"/>
    <col min="9" max="9" width="12" customWidth="1"/>
    <col min="10" max="10" width="5.6640625" customWidth="1"/>
    <col min="11" max="11" width="30.109375" customWidth="1"/>
  </cols>
  <sheetData>
    <row r="2" spans="1:9" s="27" customFormat="1" ht="18" customHeight="1" x14ac:dyDescent="0.25">
      <c r="A2" s="31" t="s">
        <v>61</v>
      </c>
      <c r="B2" s="31"/>
      <c r="C2" s="31"/>
      <c r="D2" s="31"/>
      <c r="F2" s="32" t="s">
        <v>136</v>
      </c>
      <c r="G2" s="32"/>
      <c r="H2" s="32"/>
      <c r="I2" s="32"/>
    </row>
    <row r="3" spans="1:9" ht="18" customHeight="1" x14ac:dyDescent="0.25">
      <c r="A3" s="30" t="s">
        <v>91</v>
      </c>
      <c r="B3" s="30" t="s">
        <v>131</v>
      </c>
      <c r="C3" s="29" t="s">
        <v>3</v>
      </c>
      <c r="D3" s="29" t="s">
        <v>8</v>
      </c>
      <c r="F3" s="30" t="s">
        <v>91</v>
      </c>
      <c r="G3" s="30" t="s">
        <v>131</v>
      </c>
      <c r="H3" s="29" t="s">
        <v>3</v>
      </c>
      <c r="I3" s="29" t="s">
        <v>8</v>
      </c>
    </row>
    <row r="4" spans="1:9" ht="18" customHeight="1" x14ac:dyDescent="0.25">
      <c r="A4" s="30">
        <v>1</v>
      </c>
      <c r="B4" s="12">
        <v>127202203</v>
      </c>
      <c r="C4" s="125">
        <v>28289115.8171</v>
      </c>
      <c r="D4" s="28">
        <f t="shared" ref="D4:D13" si="0">SUM(C4/$C$15)</f>
        <v>0.45569098621878951</v>
      </c>
      <c r="F4" s="30">
        <v>1</v>
      </c>
      <c r="G4" s="12">
        <v>65606054</v>
      </c>
      <c r="H4" s="108">
        <v>14590449.0342</v>
      </c>
      <c r="I4" s="28">
        <f t="shared" ref="I4:I12" si="1">SUM(H4/$H$14)</f>
        <v>0.26168895691164462</v>
      </c>
    </row>
    <row r="5" spans="1:9" ht="18" customHeight="1" x14ac:dyDescent="0.25">
      <c r="A5" s="76">
        <v>2</v>
      </c>
      <c r="B5" s="75">
        <v>37156883</v>
      </c>
      <c r="C5" s="125">
        <v>8263499.7020500004</v>
      </c>
      <c r="D5" s="28">
        <f t="shared" si="0"/>
        <v>0.13311134760067805</v>
      </c>
      <c r="F5" s="30">
        <v>2</v>
      </c>
      <c r="G5" s="12">
        <v>80704738</v>
      </c>
      <c r="H5" s="108">
        <v>17948318.7117</v>
      </c>
      <c r="I5" s="28">
        <f t="shared" si="1"/>
        <v>0.32191447918930055</v>
      </c>
    </row>
    <row r="6" spans="1:9" ht="18" customHeight="1" x14ac:dyDescent="0.25">
      <c r="A6" s="76">
        <v>3</v>
      </c>
      <c r="B6" s="75">
        <v>15587268</v>
      </c>
      <c r="C6" s="125">
        <v>3466528.2465599999</v>
      </c>
      <c r="D6" s="28">
        <f t="shared" si="0"/>
        <v>5.5840051192952184E-2</v>
      </c>
      <c r="F6" s="30">
        <v>3</v>
      </c>
      <c r="G6" s="12">
        <v>20433628</v>
      </c>
      <c r="H6" s="108">
        <v>4544333.7884299997</v>
      </c>
      <c r="I6" s="28">
        <f t="shared" si="1"/>
        <v>8.1505508580654418E-2</v>
      </c>
    </row>
    <row r="7" spans="1:9" ht="18" customHeight="1" x14ac:dyDescent="0.25">
      <c r="A7" s="29">
        <v>4</v>
      </c>
      <c r="B7" s="20">
        <v>8827508</v>
      </c>
      <c r="C7" s="125">
        <v>1963192.38424</v>
      </c>
      <c r="D7" s="28">
        <f t="shared" si="0"/>
        <v>3.1623790559434012E-2</v>
      </c>
      <c r="F7" s="123">
        <v>4</v>
      </c>
      <c r="G7" s="12">
        <v>20224635</v>
      </c>
      <c r="H7" s="124">
        <v>4497854.8199699996</v>
      </c>
      <c r="I7" s="28">
        <f t="shared" si="1"/>
        <v>8.0671878803660127E-2</v>
      </c>
    </row>
    <row r="8" spans="1:9" ht="18" customHeight="1" x14ac:dyDescent="0.25">
      <c r="A8" s="29">
        <v>5</v>
      </c>
      <c r="B8" s="20">
        <v>9389928</v>
      </c>
      <c r="C8" s="125">
        <v>2088271.7000299999</v>
      </c>
      <c r="D8" s="28">
        <f t="shared" si="0"/>
        <v>3.3638611988863878E-2</v>
      </c>
      <c r="F8" s="123">
        <v>5</v>
      </c>
      <c r="G8" s="12">
        <v>16771079</v>
      </c>
      <c r="H8" s="124">
        <v>3729801.7252799999</v>
      </c>
      <c r="I8" s="28">
        <f t="shared" si="1"/>
        <v>6.6896359439515551E-2</v>
      </c>
    </row>
    <row r="9" spans="1:9" ht="18" customHeight="1" x14ac:dyDescent="0.25">
      <c r="A9" s="29">
        <v>6</v>
      </c>
      <c r="B9" s="20">
        <v>7596021</v>
      </c>
      <c r="C9" s="125">
        <v>1689316.0083000001</v>
      </c>
      <c r="D9" s="28">
        <f t="shared" si="0"/>
        <v>2.7212093966969764E-2</v>
      </c>
      <c r="F9" s="123">
        <v>6</v>
      </c>
      <c r="G9" s="12">
        <v>15826522</v>
      </c>
      <c r="H9" s="124">
        <v>3519737.1058100001</v>
      </c>
      <c r="I9" s="28">
        <f t="shared" si="1"/>
        <v>6.3128717263164949E-2</v>
      </c>
    </row>
    <row r="10" spans="1:9" ht="18" customHeight="1" x14ac:dyDescent="0.25">
      <c r="A10" s="29">
        <v>7</v>
      </c>
      <c r="B10" s="20">
        <v>13842165</v>
      </c>
      <c r="C10" s="125">
        <v>3078426.3134599999</v>
      </c>
      <c r="D10" s="28">
        <f t="shared" si="0"/>
        <v>4.9588369316742612E-2</v>
      </c>
      <c r="F10" s="127">
        <v>7</v>
      </c>
      <c r="G10" s="46">
        <v>8422606</v>
      </c>
      <c r="H10" s="124">
        <v>1873144.2616300001</v>
      </c>
      <c r="I10" s="28">
        <f t="shared" si="1"/>
        <v>3.3596030308731643E-2</v>
      </c>
    </row>
    <row r="11" spans="1:9" ht="18" customHeight="1" x14ac:dyDescent="0.25">
      <c r="A11" s="29">
        <v>8</v>
      </c>
      <c r="B11" s="20">
        <v>20526658</v>
      </c>
      <c r="C11" s="125">
        <v>4565023.1820299998</v>
      </c>
      <c r="D11" s="28">
        <f t="shared" si="0"/>
        <v>7.3534992375881847E-2</v>
      </c>
      <c r="F11" s="127">
        <v>8</v>
      </c>
      <c r="G11" s="46">
        <v>7244283</v>
      </c>
      <c r="H11" s="124">
        <v>1611091.2858899999</v>
      </c>
      <c r="I11" s="28">
        <f t="shared" si="1"/>
        <v>2.8895943990877391E-2</v>
      </c>
    </row>
    <row r="12" spans="1:9" ht="18" customHeight="1" x14ac:dyDescent="0.25">
      <c r="A12" s="29">
        <v>9</v>
      </c>
      <c r="B12" s="20">
        <v>20786817</v>
      </c>
      <c r="C12" s="125">
        <v>4622881.2057800004</v>
      </c>
      <c r="D12" s="28">
        <f t="shared" si="0"/>
        <v>7.4466989687984861E-2</v>
      </c>
      <c r="F12" s="127">
        <v>9</v>
      </c>
      <c r="G12" s="46">
        <v>15468872</v>
      </c>
      <c r="H12" s="124">
        <v>3440197.58501</v>
      </c>
      <c r="I12" s="28">
        <f t="shared" si="1"/>
        <v>6.1702125512450863E-2</v>
      </c>
    </row>
    <row r="13" spans="1:9" ht="18" customHeight="1" x14ac:dyDescent="0.25">
      <c r="A13" s="29">
        <v>10</v>
      </c>
      <c r="B13" s="20">
        <v>18225912</v>
      </c>
      <c r="C13" s="125">
        <v>4053349.1030899999</v>
      </c>
      <c r="D13" s="28">
        <f t="shared" si="0"/>
        <v>6.5292767091703216E-2</v>
      </c>
      <c r="H13" s="103"/>
      <c r="I13" s="28"/>
    </row>
    <row r="14" spans="1:9" ht="19.5" customHeight="1" x14ac:dyDescent="0.25">
      <c r="B14" s="45"/>
      <c r="C14" s="110"/>
      <c r="G14" s="104" t="s">
        <v>0</v>
      </c>
      <c r="H14" s="108">
        <f>SUM(H4:H12)</f>
        <v>55754928.317919992</v>
      </c>
      <c r="I14" s="28">
        <f>SUM(I4:I12)</f>
        <v>1</v>
      </c>
    </row>
    <row r="15" spans="1:9" ht="18" customHeight="1" x14ac:dyDescent="0.25">
      <c r="B15" s="109" t="s">
        <v>0</v>
      </c>
      <c r="C15" s="125">
        <f>SUM(C4:C13)</f>
        <v>62079603.662640005</v>
      </c>
      <c r="D15" s="28">
        <f>SUM(D4:D13)</f>
        <v>0.99999999999999978</v>
      </c>
      <c r="H15" s="103"/>
      <c r="I15" s="28"/>
    </row>
    <row r="16" spans="1:9" ht="18" customHeight="1" x14ac:dyDescent="0.25">
      <c r="B16" s="45"/>
      <c r="C16" s="46"/>
      <c r="G16" s="33" t="s">
        <v>9</v>
      </c>
      <c r="H16" s="124">
        <f>SUM(H7:H12)</f>
        <v>18671826.78359</v>
      </c>
      <c r="I16" s="28">
        <f>SUM(H16/$H$14)</f>
        <v>0.33489105531840052</v>
      </c>
    </row>
    <row r="17" spans="2:3" ht="18" customHeight="1" x14ac:dyDescent="0.25">
      <c r="B17" s="47"/>
      <c r="C17" s="47"/>
    </row>
    <row r="18" spans="2:3" ht="18" customHeight="1" x14ac:dyDescent="0.25">
      <c r="B18" s="45"/>
      <c r="C18" s="48"/>
    </row>
    <row r="19" spans="2:3" ht="18" customHeight="1" x14ac:dyDescent="0.25"/>
    <row r="20" spans="2:3" ht="18" customHeight="1" x14ac:dyDescent="0.25"/>
    <row r="21" spans="2:3" ht="18" customHeight="1" x14ac:dyDescent="0.25"/>
    <row r="22" spans="2:3" ht="18" customHeight="1" x14ac:dyDescent="0.25"/>
    <row r="23" spans="2:3" ht="18" customHeight="1" x14ac:dyDescent="0.25"/>
  </sheetData>
  <customSheetViews>
    <customSheetView guid="{187F99D5-F78B-4810-AFAB-810932C64360}">
      <selection activeCell="G11" sqref="G11"/>
      <pageMargins left="0.7" right="0.7" top="0.75" bottom="0.75" header="0.3" footer="0.3"/>
      <pageSetup orientation="portrait" horizontalDpi="4294967293" r:id="rId1"/>
    </customSheetView>
  </customSheetViews>
  <pageMargins left="0.7" right="0.7" top="0.75" bottom="0.75" header="0.3" footer="0.3"/>
  <pageSetup orientation="portrait" horizontalDpi="4294967293" r:id="rId2"/>
  <ignoredErrors>
    <ignoredError sqref="H16" formulaRange="1"/>
  </ignoredError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G4" sqref="G4:H12"/>
    </sheetView>
  </sheetViews>
  <sheetFormatPr defaultRowHeight="13.2" x14ac:dyDescent="0.25"/>
  <cols>
    <col min="2" max="2" width="12" customWidth="1"/>
    <col min="3" max="3" width="14.5546875" customWidth="1"/>
    <col min="7" max="7" width="12.6640625" customWidth="1"/>
    <col min="8" max="8" width="13.88671875" customWidth="1"/>
    <col min="9" max="9" width="12" customWidth="1"/>
    <col min="10" max="10" width="5.6640625" customWidth="1"/>
    <col min="11" max="11" width="30.109375" customWidth="1"/>
  </cols>
  <sheetData>
    <row r="2" spans="1:9" s="27" customFormat="1" ht="18" customHeight="1" x14ac:dyDescent="0.25">
      <c r="A2" s="31" t="s">
        <v>62</v>
      </c>
      <c r="B2" s="31"/>
      <c r="C2" s="31"/>
      <c r="D2" s="31"/>
      <c r="F2" s="32" t="s">
        <v>137</v>
      </c>
      <c r="G2" s="32"/>
      <c r="H2" s="32"/>
      <c r="I2" s="32"/>
    </row>
    <row r="3" spans="1:9" ht="18" customHeight="1" x14ac:dyDescent="0.25">
      <c r="A3" s="30" t="s">
        <v>91</v>
      </c>
      <c r="B3" s="30" t="s">
        <v>131</v>
      </c>
      <c r="C3" s="29" t="s">
        <v>3</v>
      </c>
      <c r="D3" s="29" t="s">
        <v>8</v>
      </c>
      <c r="F3" s="30" t="s">
        <v>91</v>
      </c>
      <c r="G3" s="30" t="s">
        <v>131</v>
      </c>
      <c r="H3" s="29" t="s">
        <v>3</v>
      </c>
      <c r="I3" s="29" t="s">
        <v>8</v>
      </c>
    </row>
    <row r="4" spans="1:9" ht="18" customHeight="1" x14ac:dyDescent="0.25">
      <c r="A4" s="30">
        <v>1</v>
      </c>
      <c r="B4" s="103">
        <v>10373676</v>
      </c>
      <c r="C4" s="125">
        <v>2307052.1963599999</v>
      </c>
      <c r="D4" s="28">
        <f>SUM(C4/$C$6)</f>
        <v>1</v>
      </c>
      <c r="F4" s="30">
        <v>1</v>
      </c>
      <c r="G4" s="12">
        <v>3235336</v>
      </c>
      <c r="H4" s="108">
        <v>719522.08886899997</v>
      </c>
      <c r="I4" s="28">
        <f t="shared" ref="I4:I12" si="0">SUM(H4/$H$14)</f>
        <v>0.49474243569973775</v>
      </c>
    </row>
    <row r="5" spans="1:9" ht="18" customHeight="1" x14ac:dyDescent="0.25">
      <c r="A5" s="79"/>
      <c r="B5" s="78"/>
      <c r="C5" s="129"/>
      <c r="D5" s="77"/>
      <c r="F5" s="30">
        <v>2</v>
      </c>
      <c r="G5" s="12">
        <v>1749261</v>
      </c>
      <c r="H5" s="108">
        <v>389026.65092500002</v>
      </c>
      <c r="I5" s="28">
        <f t="shared" si="0"/>
        <v>0.26749421012672747</v>
      </c>
    </row>
    <row r="6" spans="1:9" ht="18" customHeight="1" x14ac:dyDescent="0.25">
      <c r="A6" s="79"/>
      <c r="B6" s="109" t="s">
        <v>0</v>
      </c>
      <c r="C6" s="125">
        <f>SUM(C4)</f>
        <v>2307052.1963599999</v>
      </c>
      <c r="D6" s="28">
        <f>SUM(D4)</f>
        <v>1</v>
      </c>
      <c r="F6" s="30">
        <v>3</v>
      </c>
      <c r="G6" s="12">
        <v>31724</v>
      </c>
      <c r="H6" s="108">
        <v>7055.2544611399999</v>
      </c>
      <c r="I6" s="28">
        <f t="shared" si="0"/>
        <v>4.8511836267216384E-3</v>
      </c>
    </row>
    <row r="7" spans="1:9" ht="18" customHeight="1" x14ac:dyDescent="0.25">
      <c r="A7" s="30"/>
      <c r="C7" s="36"/>
      <c r="D7" s="28"/>
      <c r="F7" s="123">
        <v>4</v>
      </c>
      <c r="G7" s="12">
        <v>423917</v>
      </c>
      <c r="H7" s="124">
        <v>94276.960831000004</v>
      </c>
      <c r="I7" s="28">
        <f t="shared" si="0"/>
        <v>6.4824713450026897E-2</v>
      </c>
    </row>
    <row r="8" spans="1:9" ht="18" customHeight="1" x14ac:dyDescent="0.25">
      <c r="A8" s="30"/>
      <c r="C8" s="36"/>
      <c r="D8" s="28"/>
      <c r="F8" s="123">
        <v>5</v>
      </c>
      <c r="G8" s="12">
        <v>410954</v>
      </c>
      <c r="H8" s="124">
        <v>91394.056292499998</v>
      </c>
      <c r="I8" s="28">
        <f t="shared" si="0"/>
        <v>6.2842432106157003E-2</v>
      </c>
    </row>
    <row r="9" spans="1:9" ht="18" customHeight="1" x14ac:dyDescent="0.25">
      <c r="A9" s="30"/>
      <c r="C9" s="36"/>
      <c r="D9" s="28"/>
      <c r="F9" s="123">
        <v>6</v>
      </c>
      <c r="G9" s="12">
        <v>275277</v>
      </c>
      <c r="H9" s="124">
        <v>61220.1892037</v>
      </c>
      <c r="I9" s="28">
        <f t="shared" si="0"/>
        <v>4.2094921044393066E-2</v>
      </c>
    </row>
    <row r="10" spans="1:9" ht="18" customHeight="1" x14ac:dyDescent="0.25">
      <c r="A10" s="30"/>
      <c r="C10" s="36"/>
      <c r="D10" s="28"/>
      <c r="F10" s="127">
        <v>7</v>
      </c>
      <c r="G10" s="46">
        <v>224970</v>
      </c>
      <c r="H10" s="124">
        <v>50032.171104599998</v>
      </c>
      <c r="I10" s="28">
        <f t="shared" si="0"/>
        <v>3.4402054611755654E-2</v>
      </c>
    </row>
    <row r="11" spans="1:9" ht="18" customHeight="1" x14ac:dyDescent="0.25">
      <c r="F11" s="127">
        <v>8</v>
      </c>
      <c r="G11" s="46">
        <v>139207</v>
      </c>
      <c r="H11" s="124">
        <v>30958.920935900001</v>
      </c>
      <c r="I11" s="28">
        <f t="shared" si="0"/>
        <v>2.1287313047662959E-2</v>
      </c>
    </row>
    <row r="12" spans="1:9" ht="18" customHeight="1" x14ac:dyDescent="0.25">
      <c r="B12" s="34"/>
      <c r="F12" s="127">
        <v>9</v>
      </c>
      <c r="G12" s="46">
        <v>48789</v>
      </c>
      <c r="H12" s="124">
        <v>10850.4227053</v>
      </c>
      <c r="I12" s="28">
        <f t="shared" si="0"/>
        <v>7.4607362868177578E-3</v>
      </c>
    </row>
    <row r="13" spans="1:9" ht="18" customHeight="1" x14ac:dyDescent="0.25">
      <c r="H13" s="103"/>
      <c r="I13" s="28"/>
    </row>
    <row r="14" spans="1:9" ht="19.5" customHeight="1" x14ac:dyDescent="0.25">
      <c r="B14" s="45"/>
      <c r="C14" s="46"/>
      <c r="G14" s="104" t="s">
        <v>0</v>
      </c>
      <c r="H14" s="108">
        <f>SUM(H4:H12)</f>
        <v>1454336.7153281397</v>
      </c>
      <c r="I14" s="28">
        <f>SUM(I4:I12)</f>
        <v>1.0000000000000002</v>
      </c>
    </row>
    <row r="15" spans="1:9" ht="18" customHeight="1" x14ac:dyDescent="0.25">
      <c r="B15" s="47"/>
      <c r="C15" s="47"/>
      <c r="H15" s="103"/>
      <c r="I15" s="28"/>
    </row>
    <row r="16" spans="1:9" ht="18" customHeight="1" x14ac:dyDescent="0.25">
      <c r="B16" s="45"/>
      <c r="C16" s="46"/>
      <c r="G16" s="33" t="s">
        <v>9</v>
      </c>
      <c r="H16" s="124">
        <f>SUM(H7:H12)</f>
        <v>338732.72107299999</v>
      </c>
      <c r="I16" s="28">
        <f>SUM(H16/$H$14)</f>
        <v>0.23291217054681335</v>
      </c>
    </row>
    <row r="17" spans="2:3" ht="18" customHeight="1" x14ac:dyDescent="0.25">
      <c r="B17" s="47"/>
      <c r="C17" s="47"/>
    </row>
    <row r="18" spans="2:3" ht="18" customHeight="1" x14ac:dyDescent="0.25">
      <c r="B18" s="45"/>
      <c r="C18" s="48"/>
    </row>
    <row r="19" spans="2:3" ht="18" customHeight="1" x14ac:dyDescent="0.25"/>
    <row r="20" spans="2:3" ht="18" customHeight="1" x14ac:dyDescent="0.25"/>
    <row r="21" spans="2:3" ht="18" customHeight="1" x14ac:dyDescent="0.25"/>
    <row r="22" spans="2:3" ht="18" customHeight="1" x14ac:dyDescent="0.25"/>
    <row r="23" spans="2:3" ht="18" customHeight="1" x14ac:dyDescent="0.25"/>
  </sheetData>
  <customSheetViews>
    <customSheetView guid="{187F99D5-F78B-4810-AFAB-810932C64360}">
      <selection activeCell="G8" sqref="G8"/>
      <pageMargins left="0.7" right="0.7" top="0.75" bottom="0.75" header="0.3" footer="0.3"/>
      <pageSetup orientation="portrait" horizontalDpi="4294967293" r:id="rId1"/>
    </customSheetView>
  </customSheetViews>
  <pageMargins left="0.7" right="0.7" top="0.75" bottom="0.75" header="0.3" footer="0.3"/>
  <pageSetup orientation="portrait" horizontalDpi="4294967293" r:id="rId2"/>
  <ignoredErrors>
    <ignoredError sqref="H16" formulaRange="1"/>
  </ignoredError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Q9" sqref="Q9"/>
    </sheetView>
  </sheetViews>
  <sheetFormatPr defaultColWidth="9.109375" defaultRowHeight="14.4" x14ac:dyDescent="0.3"/>
  <cols>
    <col min="1" max="1" width="9.6640625" style="41" customWidth="1"/>
    <col min="2" max="2" width="19.88671875" style="41" customWidth="1"/>
    <col min="3" max="3" width="19.33203125" style="84" customWidth="1"/>
    <col min="4" max="16384" width="9.109375" style="40"/>
  </cols>
  <sheetData>
    <row r="1" spans="2:5" x14ac:dyDescent="0.3">
      <c r="B1" s="83" t="s">
        <v>96</v>
      </c>
      <c r="C1" s="82" t="s">
        <v>10</v>
      </c>
    </row>
    <row r="2" spans="2:5" x14ac:dyDescent="0.3">
      <c r="B2" s="85">
        <v>-9999</v>
      </c>
      <c r="C2" s="80">
        <v>3203453</v>
      </c>
      <c r="E2" s="40" t="s">
        <v>11</v>
      </c>
    </row>
    <row r="3" spans="2:5" x14ac:dyDescent="0.3">
      <c r="B3" s="41">
        <v>1</v>
      </c>
      <c r="C3" s="80">
        <v>30594</v>
      </c>
      <c r="E3" s="40" t="s">
        <v>12</v>
      </c>
    </row>
    <row r="4" spans="2:5" x14ac:dyDescent="0.3">
      <c r="B4" s="41">
        <v>2</v>
      </c>
      <c r="C4" s="80">
        <v>89437</v>
      </c>
    </row>
    <row r="5" spans="2:5" x14ac:dyDescent="0.3">
      <c r="B5" s="41">
        <v>3</v>
      </c>
      <c r="C5" s="80">
        <v>85571</v>
      </c>
    </row>
    <row r="6" spans="2:5" x14ac:dyDescent="0.3">
      <c r="B6" s="41">
        <v>4</v>
      </c>
      <c r="C6" s="80">
        <v>59793</v>
      </c>
    </row>
    <row r="7" spans="2:5" x14ac:dyDescent="0.3">
      <c r="B7" s="41">
        <v>5</v>
      </c>
      <c r="C7" s="80">
        <v>272987</v>
      </c>
      <c r="E7" s="56"/>
    </row>
    <row r="8" spans="2:5" x14ac:dyDescent="0.3">
      <c r="B8" s="41">
        <v>6</v>
      </c>
      <c r="C8" s="80">
        <v>107977</v>
      </c>
    </row>
    <row r="9" spans="2:5" x14ac:dyDescent="0.3">
      <c r="B9" s="41">
        <v>7</v>
      </c>
      <c r="C9" s="80">
        <v>77821</v>
      </c>
    </row>
    <row r="10" spans="2:5" x14ac:dyDescent="0.3">
      <c r="B10" s="41">
        <v>8</v>
      </c>
      <c r="C10" s="86">
        <v>17975</v>
      </c>
    </row>
    <row r="11" spans="2:5" x14ac:dyDescent="0.3">
      <c r="B11" s="41">
        <v>9</v>
      </c>
      <c r="C11" s="86">
        <v>9517</v>
      </c>
    </row>
  </sheetData>
  <customSheetViews>
    <customSheetView guid="{187F99D5-F78B-4810-AFAB-810932C64360}">
      <selection activeCell="Q32" sqref="Q32"/>
      <pageMargins left="0.7" right="0.7" top="0.75" bottom="0.75" header="0.3" footer="0.3"/>
      <pageSetup orientation="portrait" horizontalDpi="4294967293" r:id="rId1"/>
    </customSheetView>
  </customSheetViews>
  <pageMargins left="0.7" right="0.7" top="0.75" bottom="0.75" header="0.3" footer="0.3"/>
  <pageSetup orientation="portrait" horizontalDpi="4294967293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/>
  </sheetViews>
  <sheetFormatPr defaultRowHeight="13.2" x14ac:dyDescent="0.25"/>
  <cols>
    <col min="1" max="1" width="11.44140625" customWidth="1"/>
    <col min="2" max="2" width="12.6640625" customWidth="1"/>
    <col min="3" max="3" width="13.6640625" style="30" customWidth="1"/>
    <col min="4" max="4" width="15.5546875" customWidth="1"/>
  </cols>
  <sheetData>
    <row r="1" spans="1:4" s="27" customFormat="1" ht="15.9" customHeight="1" x14ac:dyDescent="0.25">
      <c r="C1" s="14"/>
    </row>
    <row r="2" spans="1:4" s="27" customFormat="1" ht="15.9" customHeight="1" x14ac:dyDescent="0.3">
      <c r="A2" s="93" t="s">
        <v>91</v>
      </c>
      <c r="B2" s="93" t="s">
        <v>138</v>
      </c>
      <c r="C2" s="93" t="s">
        <v>95</v>
      </c>
      <c r="D2" s="93" t="s">
        <v>63</v>
      </c>
    </row>
    <row r="3" spans="1:4" ht="15.9" customHeight="1" x14ac:dyDescent="0.3">
      <c r="A3" s="90">
        <v>1</v>
      </c>
      <c r="B3" s="148">
        <v>3958931</v>
      </c>
      <c r="C3" s="130">
        <v>880445.895823</v>
      </c>
      <c r="D3" s="91">
        <f t="shared" ref="D3:D9" si="0">SUM(C3/$C$11)</f>
        <v>0.27371429302312911</v>
      </c>
    </row>
    <row r="4" spans="1:4" ht="15.9" customHeight="1" x14ac:dyDescent="0.3">
      <c r="A4" s="90">
        <v>2</v>
      </c>
      <c r="B4" s="148">
        <v>2940306</v>
      </c>
      <c r="C4" s="130">
        <v>653908.93404399999</v>
      </c>
      <c r="D4" s="91">
        <f t="shared" si="0"/>
        <v>0.20328815482302326</v>
      </c>
    </row>
    <row r="5" spans="1:4" ht="15.9" customHeight="1" x14ac:dyDescent="0.3">
      <c r="A5" s="90">
        <v>3</v>
      </c>
      <c r="B5" s="148">
        <v>2795943</v>
      </c>
      <c r="C5" s="130">
        <v>621803.34522300004</v>
      </c>
      <c r="D5" s="91">
        <f t="shared" si="0"/>
        <v>0.19330712295278338</v>
      </c>
    </row>
    <row r="6" spans="1:4" ht="15.9" customHeight="1" x14ac:dyDescent="0.3">
      <c r="A6" s="90">
        <v>4</v>
      </c>
      <c r="B6" s="148">
        <v>2201590</v>
      </c>
      <c r="C6" s="130">
        <v>489622.29444899998</v>
      </c>
      <c r="D6" s="91">
        <f t="shared" si="0"/>
        <v>0.15221448678365168</v>
      </c>
    </row>
    <row r="7" spans="1:4" ht="15.9" customHeight="1" x14ac:dyDescent="0.3">
      <c r="A7" s="90">
        <v>5</v>
      </c>
      <c r="B7" s="148">
        <v>1655864</v>
      </c>
      <c r="C7" s="130">
        <v>368255.63841399999</v>
      </c>
      <c r="D7" s="91">
        <f t="shared" si="0"/>
        <v>0.11448384528619884</v>
      </c>
    </row>
    <row r="8" spans="1:4" ht="15.9" customHeight="1" x14ac:dyDescent="0.3">
      <c r="A8" s="90">
        <v>6</v>
      </c>
      <c r="B8" s="148">
        <v>909066</v>
      </c>
      <c r="C8" s="130">
        <v>202171.60358</v>
      </c>
      <c r="D8" s="91">
        <f t="shared" si="0"/>
        <v>6.2851400416291697E-2</v>
      </c>
    </row>
    <row r="9" spans="1:4" ht="15.9" customHeight="1" x14ac:dyDescent="0.3">
      <c r="A9" s="90">
        <v>7</v>
      </c>
      <c r="B9" s="148">
        <v>2035</v>
      </c>
      <c r="C9" s="130">
        <v>452.57353512899999</v>
      </c>
      <c r="D9" s="91">
        <f t="shared" si="0"/>
        <v>1.4069671492195342E-4</v>
      </c>
    </row>
    <row r="10" spans="1:4" ht="15.9" customHeight="1" x14ac:dyDescent="0.3">
      <c r="A10" s="87"/>
      <c r="B10" s="87"/>
      <c r="C10" s="131"/>
      <c r="D10" s="92"/>
    </row>
    <row r="11" spans="1:4" ht="15.9" customHeight="1" x14ac:dyDescent="0.3">
      <c r="A11" s="87"/>
      <c r="B11" s="87" t="s">
        <v>0</v>
      </c>
      <c r="C11" s="131">
        <f>SUM(C3:C9)</f>
        <v>3216660.2850681292</v>
      </c>
      <c r="D11" s="113">
        <f>SUM(D3:D9)</f>
        <v>0.99999999999999989</v>
      </c>
    </row>
    <row r="12" spans="1:4" ht="15.9" customHeight="1" x14ac:dyDescent="0.3">
      <c r="A12" s="87"/>
      <c r="B12" s="87"/>
      <c r="C12" s="90"/>
      <c r="D12" s="92"/>
    </row>
    <row r="13" spans="1:4" ht="15.9" customHeight="1" x14ac:dyDescent="0.3">
      <c r="A13" s="87"/>
      <c r="B13" s="87"/>
      <c r="C13" s="90"/>
      <c r="D13" s="92"/>
    </row>
    <row r="14" spans="1:4" ht="15.9" customHeight="1" x14ac:dyDescent="0.3">
      <c r="A14" s="87"/>
      <c r="B14" s="87"/>
      <c r="C14" s="90"/>
      <c r="D14" s="92"/>
    </row>
    <row r="15" spans="1:4" ht="15.9" customHeight="1" x14ac:dyDescent="0.3">
      <c r="A15" s="87"/>
      <c r="B15" s="87"/>
      <c r="C15" s="87"/>
      <c r="D15" s="92"/>
    </row>
    <row r="16" spans="1:4" ht="15.9" customHeight="1" x14ac:dyDescent="0.3">
      <c r="A16" s="87"/>
      <c r="B16" s="87"/>
      <c r="C16" s="87"/>
      <c r="D16" s="92"/>
    </row>
    <row r="17" spans="1:4" ht="15.9" customHeight="1" x14ac:dyDescent="0.3">
      <c r="A17" s="87"/>
      <c r="B17" s="87"/>
      <c r="C17" s="87"/>
      <c r="D17" s="92"/>
    </row>
    <row r="18" spans="1:4" ht="15.9" customHeight="1" x14ac:dyDescent="0.3">
      <c r="A18" s="87"/>
      <c r="B18" s="87"/>
      <c r="C18" s="87"/>
      <c r="D18" s="92"/>
    </row>
    <row r="19" spans="1:4" ht="15.9" customHeight="1" x14ac:dyDescent="0.3">
      <c r="A19" s="87"/>
      <c r="B19" s="87"/>
      <c r="C19" s="87"/>
      <c r="D19" s="92"/>
    </row>
    <row r="20" spans="1:4" ht="15.9" customHeight="1" x14ac:dyDescent="0.3">
      <c r="A20" s="87"/>
      <c r="B20" s="87"/>
      <c r="C20" s="87"/>
      <c r="D20" s="92"/>
    </row>
    <row r="21" spans="1:4" ht="15.9" customHeight="1" x14ac:dyDescent="0.3">
      <c r="A21" s="87"/>
      <c r="B21" s="87"/>
      <c r="C21" s="87"/>
      <c r="D21" s="92"/>
    </row>
    <row r="22" spans="1:4" ht="15.9" customHeight="1" x14ac:dyDescent="0.3">
      <c r="A22" s="87"/>
      <c r="B22" s="87"/>
      <c r="C22" s="87"/>
      <c r="D22" s="92"/>
    </row>
    <row r="23" spans="1:4" ht="15.9" customHeight="1" x14ac:dyDescent="0.25">
      <c r="D23" s="46"/>
    </row>
    <row r="24" spans="1:4" ht="15.9" customHeight="1" x14ac:dyDescent="0.25">
      <c r="D24" s="46"/>
    </row>
    <row r="25" spans="1:4" ht="15.9" customHeight="1" x14ac:dyDescent="0.25">
      <c r="D25" s="46"/>
    </row>
    <row r="26" spans="1:4" ht="15.9" customHeight="1" x14ac:dyDescent="0.25">
      <c r="D26" s="46"/>
    </row>
    <row r="27" spans="1:4" ht="15.9" customHeight="1" x14ac:dyDescent="0.25">
      <c r="D27" s="46"/>
    </row>
    <row r="28" spans="1:4" ht="15.9" customHeight="1" x14ac:dyDescent="0.25">
      <c r="D28" s="46"/>
    </row>
    <row r="29" spans="1:4" ht="15.9" customHeight="1" x14ac:dyDescent="0.25">
      <c r="D29" s="46"/>
    </row>
    <row r="30" spans="1:4" ht="15.9" customHeight="1" x14ac:dyDescent="0.25">
      <c r="D30" s="46"/>
    </row>
    <row r="31" spans="1:4" ht="15.9" customHeight="1" x14ac:dyDescent="0.25">
      <c r="D31" s="46"/>
    </row>
    <row r="32" spans="1:4" ht="15.9" customHeight="1" x14ac:dyDescent="0.25">
      <c r="D32" s="46"/>
    </row>
    <row r="33" spans="4:4" ht="15.9" customHeight="1" x14ac:dyDescent="0.25">
      <c r="D33" s="46"/>
    </row>
  </sheetData>
  <customSheetViews>
    <customSheetView guid="{187F99D5-F78B-4810-AFAB-810932C64360}" scale="75">
      <selection activeCell="C15" sqref="C15"/>
      <pageMargins left="0.7" right="0.7" top="0.75" bottom="0.75" header="0.3" footer="0.3"/>
      <pageSetup orientation="portrait" horizontalDpi="4294967293" r:id="rId1"/>
    </customSheetView>
  </customSheetViews>
  <pageMargins left="0.7" right="0.7" top="0.75" bottom="0.75" header="0.3" footer="0.3"/>
  <pageSetup orientation="portrait" horizontalDpi="4294967293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ColWidth="9.109375" defaultRowHeight="14.4" x14ac:dyDescent="0.3"/>
  <cols>
    <col min="1" max="1" width="19.88671875" style="41" customWidth="1"/>
    <col min="2" max="2" width="16.33203125" style="42" customWidth="1"/>
    <col min="3" max="14" width="9.109375" style="40"/>
    <col min="15" max="15" width="14.33203125" style="40" customWidth="1"/>
    <col min="16" max="16384" width="9.109375" style="40"/>
  </cols>
  <sheetData>
    <row r="1" spans="1:4" x14ac:dyDescent="0.3">
      <c r="A1" s="83" t="s">
        <v>158</v>
      </c>
      <c r="B1" s="81" t="s">
        <v>10</v>
      </c>
    </row>
    <row r="2" spans="1:4" x14ac:dyDescent="0.3">
      <c r="A2" s="85">
        <v>-9999</v>
      </c>
      <c r="B2" s="80">
        <v>3084901</v>
      </c>
      <c r="D2" s="40" t="s">
        <v>11</v>
      </c>
    </row>
    <row r="3" spans="1:4" x14ac:dyDescent="0.3">
      <c r="A3" s="41">
        <v>1</v>
      </c>
      <c r="B3" s="80">
        <v>20154</v>
      </c>
      <c r="D3" s="44" t="s">
        <v>13</v>
      </c>
    </row>
    <row r="4" spans="1:4" x14ac:dyDescent="0.3">
      <c r="A4" s="41">
        <v>2</v>
      </c>
      <c r="B4" s="80">
        <v>37272</v>
      </c>
    </row>
    <row r="5" spans="1:4" x14ac:dyDescent="0.3">
      <c r="A5" s="41">
        <v>3</v>
      </c>
      <c r="B5" s="80">
        <v>74258</v>
      </c>
      <c r="D5" s="57"/>
    </row>
    <row r="6" spans="1:4" x14ac:dyDescent="0.3">
      <c r="A6" s="41">
        <v>4</v>
      </c>
      <c r="B6" s="80">
        <v>126994</v>
      </c>
    </row>
    <row r="7" spans="1:4" x14ac:dyDescent="0.3">
      <c r="A7" s="41">
        <v>5</v>
      </c>
      <c r="B7" s="80">
        <v>211014</v>
      </c>
      <c r="D7" s="56"/>
    </row>
    <row r="8" spans="1:4" x14ac:dyDescent="0.3">
      <c r="A8" s="41">
        <v>6</v>
      </c>
      <c r="B8" s="80">
        <v>397875</v>
      </c>
    </row>
    <row r="9" spans="1:4" x14ac:dyDescent="0.3">
      <c r="A9" s="41">
        <v>7</v>
      </c>
      <c r="B9" s="80">
        <v>2657</v>
      </c>
    </row>
  </sheetData>
  <customSheetViews>
    <customSheetView guid="{187F99D5-F78B-4810-AFAB-810932C64360}">
      <selection activeCell="A2" sqref="A2"/>
      <pageMargins left="0.7" right="0.7" top="0.75" bottom="0.75" header="0.3" footer="0.3"/>
      <pageSetup orientation="portrait" horizontalDpi="4294967293" r:id="rId1"/>
    </customSheetView>
  </customSheetViews>
  <pageMargins left="0.7" right="0.7" top="0.75" bottom="0.75" header="0.3" footer="0.3"/>
  <pageSetup orientation="portrait" horizontalDpi="4294967293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="79" zoomScaleNormal="79" workbookViewId="0"/>
  </sheetViews>
  <sheetFormatPr defaultRowHeight="13.2" x14ac:dyDescent="0.25"/>
  <cols>
    <col min="1" max="1" width="11.44140625" customWidth="1"/>
    <col min="2" max="2" width="12.6640625" customWidth="1"/>
    <col min="3" max="3" width="11.88671875" style="30" customWidth="1"/>
    <col min="4" max="4" width="15.5546875" customWidth="1"/>
  </cols>
  <sheetData>
    <row r="1" spans="1:4" s="27" customFormat="1" ht="15.9" customHeight="1" x14ac:dyDescent="0.25">
      <c r="C1" s="14"/>
    </row>
    <row r="2" spans="1:4" s="27" customFormat="1" ht="15.9" customHeight="1" x14ac:dyDescent="0.3">
      <c r="A2" s="90" t="s">
        <v>91</v>
      </c>
      <c r="B2" s="90" t="s">
        <v>131</v>
      </c>
      <c r="C2" s="90" t="s">
        <v>3</v>
      </c>
      <c r="D2" s="90" t="s">
        <v>8</v>
      </c>
    </row>
    <row r="3" spans="1:4" ht="15.9" customHeight="1" x14ac:dyDescent="0.3">
      <c r="A3" s="87">
        <v>1</v>
      </c>
      <c r="B3" s="80">
        <v>7626390</v>
      </c>
      <c r="C3" s="80">
        <v>1696069.91772</v>
      </c>
      <c r="D3" s="95">
        <f>SUM(C3/$C$7)</f>
        <v>0.24338429717312982</v>
      </c>
    </row>
    <row r="4" spans="1:4" ht="15.9" customHeight="1" x14ac:dyDescent="0.3">
      <c r="A4" s="87">
        <v>2</v>
      </c>
      <c r="B4" s="80">
        <v>7195412</v>
      </c>
      <c r="C4" s="80">
        <v>1600222.6268</v>
      </c>
      <c r="D4" s="95">
        <f>SUM(C4/$C$7)</f>
        <v>0.22963030903101844</v>
      </c>
    </row>
    <row r="5" spans="1:4" ht="15.9" customHeight="1" x14ac:dyDescent="0.3">
      <c r="A5" s="87">
        <v>3</v>
      </c>
      <c r="B5" s="80">
        <v>16512964</v>
      </c>
      <c r="C5" s="80">
        <v>3672398.2766200001</v>
      </c>
      <c r="D5" s="95">
        <f>SUM(C5/$C$7)</f>
        <v>0.52698539379585163</v>
      </c>
    </row>
    <row r="6" spans="1:4" ht="15.9" customHeight="1" x14ac:dyDescent="0.3">
      <c r="A6" s="90"/>
      <c r="B6" s="88"/>
      <c r="C6" s="114"/>
      <c r="D6" s="95"/>
    </row>
    <row r="7" spans="1:4" ht="15.9" customHeight="1" x14ac:dyDescent="0.3">
      <c r="A7" s="90"/>
      <c r="B7" s="88" t="s">
        <v>0</v>
      </c>
      <c r="C7" s="132">
        <f>SUM(C3:C5)</f>
        <v>6968690.8211400006</v>
      </c>
      <c r="D7" s="115">
        <f>SUM(D3:D5)</f>
        <v>0.99999999999999989</v>
      </c>
    </row>
    <row r="8" spans="1:4" ht="15.9" customHeight="1" x14ac:dyDescent="0.3">
      <c r="A8" s="90"/>
      <c r="B8" s="88"/>
      <c r="C8" s="94"/>
      <c r="D8" s="95"/>
    </row>
    <row r="9" spans="1:4" ht="15.9" customHeight="1" x14ac:dyDescent="0.3">
      <c r="A9" s="90"/>
      <c r="B9" s="88"/>
      <c r="C9" s="94"/>
      <c r="D9" s="95"/>
    </row>
    <row r="10" spans="1:4" ht="15.9" customHeight="1" x14ac:dyDescent="0.3">
      <c r="A10" s="87"/>
      <c r="B10" s="87"/>
      <c r="C10" s="89"/>
      <c r="D10" s="92"/>
    </row>
    <row r="11" spans="1:4" ht="15.9" customHeight="1" x14ac:dyDescent="0.3">
      <c r="A11" s="87"/>
      <c r="B11" s="87"/>
    </row>
    <row r="12" spans="1:4" ht="15.9" customHeight="1" x14ac:dyDescent="0.25">
      <c r="C12" s="49"/>
      <c r="D12" s="46"/>
    </row>
    <row r="13" spans="1:4" ht="15.9" customHeight="1" x14ac:dyDescent="0.25">
      <c r="C13" s="49"/>
      <c r="D13" s="46"/>
    </row>
    <row r="14" spans="1:4" ht="15.9" customHeight="1" x14ac:dyDescent="0.25">
      <c r="C14" s="49"/>
      <c r="D14" s="46"/>
    </row>
    <row r="15" spans="1:4" ht="15.9" customHeight="1" x14ac:dyDescent="0.25">
      <c r="C15" s="49"/>
      <c r="D15" s="46"/>
    </row>
    <row r="16" spans="1:4" ht="15.9" customHeight="1" x14ac:dyDescent="0.25">
      <c r="C16" s="49"/>
      <c r="D16" s="46"/>
    </row>
    <row r="17" spans="3:4" ht="15.9" customHeight="1" x14ac:dyDescent="0.25">
      <c r="C17" s="49"/>
      <c r="D17" s="46"/>
    </row>
    <row r="18" spans="3:4" ht="15.9" customHeight="1" x14ac:dyDescent="0.25">
      <c r="C18" s="49"/>
      <c r="D18" s="46"/>
    </row>
    <row r="19" spans="3:4" ht="15.9" customHeight="1" x14ac:dyDescent="0.25">
      <c r="C19" s="49"/>
      <c r="D19" s="46"/>
    </row>
    <row r="20" spans="3:4" ht="15.9" customHeight="1" x14ac:dyDescent="0.25">
      <c r="C20" s="49"/>
      <c r="D20" s="46"/>
    </row>
    <row r="21" spans="3:4" ht="15.9" customHeight="1" x14ac:dyDescent="0.25">
      <c r="C21" s="49"/>
      <c r="D21" s="46"/>
    </row>
    <row r="22" spans="3:4" ht="15.9" customHeight="1" x14ac:dyDescent="0.25">
      <c r="C22" s="49"/>
      <c r="D22" s="46"/>
    </row>
    <row r="23" spans="3:4" ht="15.9" customHeight="1" x14ac:dyDescent="0.25">
      <c r="C23" s="49"/>
      <c r="D23" s="46"/>
    </row>
    <row r="24" spans="3:4" ht="15.9" customHeight="1" x14ac:dyDescent="0.25">
      <c r="C24" s="49"/>
      <c r="D24" s="46"/>
    </row>
    <row r="25" spans="3:4" ht="15.9" customHeight="1" x14ac:dyDescent="0.25">
      <c r="C25" s="49"/>
      <c r="D25" s="46"/>
    </row>
    <row r="26" spans="3:4" ht="15.9" customHeight="1" x14ac:dyDescent="0.25">
      <c r="C26" s="49"/>
      <c r="D26" s="46"/>
    </row>
    <row r="27" spans="3:4" ht="15.9" customHeight="1" x14ac:dyDescent="0.25">
      <c r="C27" s="49"/>
      <c r="D27" s="46"/>
    </row>
    <row r="28" spans="3:4" ht="15.9" customHeight="1" x14ac:dyDescent="0.25">
      <c r="C28" s="49"/>
      <c r="D28" s="46"/>
    </row>
    <row r="29" spans="3:4" ht="15.9" customHeight="1" x14ac:dyDescent="0.25">
      <c r="C29" s="49"/>
      <c r="D29" s="46"/>
    </row>
    <row r="30" spans="3:4" ht="15.9" customHeight="1" x14ac:dyDescent="0.25">
      <c r="C30" s="49"/>
      <c r="D30" s="46"/>
    </row>
    <row r="31" spans="3:4" ht="15.9" customHeight="1" x14ac:dyDescent="0.25">
      <c r="C31" s="49"/>
      <c r="D31" s="46"/>
    </row>
    <row r="32" spans="3:4" ht="15.9" customHeight="1" x14ac:dyDescent="0.25">
      <c r="C32" s="49"/>
      <c r="D32" s="46"/>
    </row>
    <row r="33" spans="3:4" ht="15.9" customHeight="1" x14ac:dyDescent="0.25">
      <c r="C33" s="49"/>
      <c r="D33" s="46"/>
    </row>
    <row r="34" spans="3:4" ht="15.9" customHeight="1" x14ac:dyDescent="0.25">
      <c r="C34" s="49"/>
      <c r="D34" s="46"/>
    </row>
    <row r="35" spans="3:4" ht="15.9" customHeight="1" x14ac:dyDescent="0.25">
      <c r="C35" s="49"/>
      <c r="D35" s="46"/>
    </row>
  </sheetData>
  <customSheetViews>
    <customSheetView guid="{187F99D5-F78B-4810-AFAB-810932C64360}" scale="79">
      <selection activeCell="D21" sqref="D21"/>
      <pageMargins left="0.7" right="0.7" top="0.75" bottom="0.75" header="0.3" footer="0.3"/>
      <pageSetup orientation="portrait" horizontalDpi="4294967293" r:id="rId1"/>
    </customSheetView>
  </customSheetViews>
  <pageMargins left="0.7" right="0.7" top="0.75" bottom="0.75" header="0.3" footer="0.3"/>
  <pageSetup orientation="portrait" horizontalDpi="4294967293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0" workbookViewId="0">
      <selection activeCell="D3" sqref="D3:D7"/>
    </sheetView>
  </sheetViews>
  <sheetFormatPr defaultColWidth="9.109375" defaultRowHeight="13.2" x14ac:dyDescent="0.25"/>
  <cols>
    <col min="1" max="1" width="11.44140625" style="139" customWidth="1"/>
    <col min="2" max="2" width="12.6640625" style="140" customWidth="1"/>
    <col min="3" max="3" width="11.88671875" style="144" customWidth="1"/>
    <col min="4" max="4" width="15.5546875" style="141" customWidth="1"/>
    <col min="5" max="16384" width="9.109375" style="139"/>
  </cols>
  <sheetData>
    <row r="1" spans="1:4" s="133" customFormat="1" ht="15.9" customHeight="1" x14ac:dyDescent="0.25">
      <c r="A1" s="133" t="s">
        <v>17</v>
      </c>
      <c r="B1" s="134"/>
      <c r="C1" s="143"/>
      <c r="D1" s="135"/>
    </row>
    <row r="2" spans="1:4" s="134" customFormat="1" ht="15.9" customHeight="1" x14ac:dyDescent="0.25">
      <c r="A2" s="134" t="s">
        <v>91</v>
      </c>
      <c r="B2" s="134" t="s">
        <v>18</v>
      </c>
      <c r="C2" s="134" t="s">
        <v>131</v>
      </c>
      <c r="D2" s="136" t="s">
        <v>3</v>
      </c>
    </row>
    <row r="3" spans="1:4" ht="15.9" customHeight="1" x14ac:dyDescent="0.3">
      <c r="A3" s="137">
        <v>91</v>
      </c>
      <c r="B3" s="29" t="s">
        <v>4</v>
      </c>
      <c r="C3" s="149">
        <v>4035227</v>
      </c>
      <c r="D3" s="138">
        <v>897413.73387500003</v>
      </c>
    </row>
    <row r="4" spans="1:4" ht="15.9" customHeight="1" x14ac:dyDescent="0.3">
      <c r="A4" s="137">
        <v>92</v>
      </c>
      <c r="B4" s="29" t="s">
        <v>19</v>
      </c>
      <c r="C4" s="149">
        <v>36692</v>
      </c>
      <c r="D4" s="138">
        <v>8160.1121134799996</v>
      </c>
    </row>
    <row r="5" spans="1:4" ht="15.9" customHeight="1" x14ac:dyDescent="0.3">
      <c r="A5" s="137">
        <v>93</v>
      </c>
      <c r="B5" s="29" t="s">
        <v>5</v>
      </c>
      <c r="C5" s="149">
        <v>17589697</v>
      </c>
      <c r="D5" s="138">
        <v>3911858.1587899998</v>
      </c>
    </row>
    <row r="6" spans="1:4" ht="15.9" customHeight="1" x14ac:dyDescent="0.3">
      <c r="A6" s="137">
        <v>98</v>
      </c>
      <c r="B6" s="29" t="s">
        <v>6</v>
      </c>
      <c r="C6" s="149">
        <v>2426344</v>
      </c>
      <c r="D6" s="138">
        <v>539606.42826399999</v>
      </c>
    </row>
    <row r="7" spans="1:4" ht="15.9" customHeight="1" x14ac:dyDescent="0.3">
      <c r="A7" s="137">
        <v>99</v>
      </c>
      <c r="B7" s="29" t="s">
        <v>7</v>
      </c>
      <c r="C7" s="149">
        <v>4369053</v>
      </c>
      <c r="D7" s="138">
        <v>971654.91959399998</v>
      </c>
    </row>
    <row r="8" spans="1:4" ht="15.9" customHeight="1" x14ac:dyDescent="0.3">
      <c r="A8" s="137">
        <v>101</v>
      </c>
      <c r="B8" s="145" t="s">
        <v>159</v>
      </c>
      <c r="C8" s="150">
        <v>10513492</v>
      </c>
      <c r="D8" s="138">
        <v>2338146.55577</v>
      </c>
    </row>
    <row r="9" spans="1:4" ht="15.9" customHeight="1" x14ac:dyDescent="0.3">
      <c r="A9" s="137">
        <v>102</v>
      </c>
      <c r="B9" s="145" t="s">
        <v>160</v>
      </c>
      <c r="C9" s="150">
        <v>41901284</v>
      </c>
      <c r="D9" s="138">
        <v>9318630.0866400003</v>
      </c>
    </row>
    <row r="10" spans="1:4" ht="15.9" customHeight="1" x14ac:dyDescent="0.3">
      <c r="A10" s="137">
        <v>104</v>
      </c>
      <c r="B10" s="145" t="s">
        <v>180</v>
      </c>
      <c r="C10" s="150">
        <v>222</v>
      </c>
      <c r="D10" s="138">
        <v>49.371658377700001</v>
      </c>
    </row>
    <row r="11" spans="1:4" ht="15.9" customHeight="1" x14ac:dyDescent="0.3">
      <c r="A11" s="137">
        <v>107</v>
      </c>
      <c r="B11" s="145" t="s">
        <v>181</v>
      </c>
      <c r="C11" s="150">
        <v>1573224</v>
      </c>
      <c r="D11" s="138">
        <v>349876.92738499999</v>
      </c>
    </row>
    <row r="12" spans="1:4" ht="15.9" customHeight="1" x14ac:dyDescent="0.3">
      <c r="A12" s="137">
        <v>121</v>
      </c>
      <c r="B12" s="145" t="s">
        <v>161</v>
      </c>
      <c r="C12" s="150">
        <v>12296585</v>
      </c>
      <c r="D12" s="138">
        <v>2734697.26951</v>
      </c>
    </row>
    <row r="13" spans="1:4" ht="15.9" customHeight="1" x14ac:dyDescent="0.3">
      <c r="A13" s="137">
        <v>122</v>
      </c>
      <c r="B13" s="145" t="s">
        <v>162</v>
      </c>
      <c r="C13" s="150">
        <v>59974829</v>
      </c>
      <c r="D13" s="138">
        <v>13338093.5525</v>
      </c>
    </row>
    <row r="14" spans="1:4" ht="15.9" customHeight="1" x14ac:dyDescent="0.3">
      <c r="A14" s="137">
        <v>141</v>
      </c>
      <c r="B14" s="145" t="s">
        <v>163</v>
      </c>
      <c r="C14" s="150">
        <v>955643</v>
      </c>
      <c r="D14" s="138">
        <v>212530.08885999999</v>
      </c>
    </row>
    <row r="15" spans="1:4" ht="15.9" customHeight="1" x14ac:dyDescent="0.3">
      <c r="A15" s="137">
        <v>142</v>
      </c>
      <c r="B15" s="145" t="s">
        <v>164</v>
      </c>
      <c r="C15" s="150">
        <v>8300256</v>
      </c>
      <c r="D15" s="138">
        <v>1845934.2508100001</v>
      </c>
    </row>
    <row r="16" spans="1:4" ht="15.9" customHeight="1" x14ac:dyDescent="0.3">
      <c r="A16" s="137">
        <v>143</v>
      </c>
      <c r="B16" s="145" t="s">
        <v>182</v>
      </c>
      <c r="C16" s="150">
        <v>8103</v>
      </c>
      <c r="D16" s="138">
        <v>1802.06553078</v>
      </c>
    </row>
    <row r="17" spans="1:4" ht="15.9" customHeight="1" x14ac:dyDescent="0.3">
      <c r="A17" s="137">
        <v>144</v>
      </c>
      <c r="B17" s="145" t="s">
        <v>183</v>
      </c>
      <c r="C17" s="150">
        <v>219</v>
      </c>
      <c r="D17" s="138">
        <v>48.704473804999999</v>
      </c>
    </row>
    <row r="18" spans="1:4" ht="15.9" customHeight="1" x14ac:dyDescent="0.3">
      <c r="A18" s="137">
        <v>145</v>
      </c>
      <c r="B18" s="145" t="s">
        <v>165</v>
      </c>
      <c r="C18" s="150">
        <v>1232768</v>
      </c>
      <c r="D18" s="138">
        <v>274161.26376100001</v>
      </c>
    </row>
    <row r="19" spans="1:4" ht="15.9" customHeight="1" x14ac:dyDescent="0.3">
      <c r="A19" s="137">
        <v>146</v>
      </c>
      <c r="B19" s="145" t="s">
        <v>166</v>
      </c>
      <c r="C19" s="150">
        <v>63</v>
      </c>
      <c r="D19" s="138">
        <v>14.0108760261</v>
      </c>
    </row>
    <row r="20" spans="1:4" ht="15.9" customHeight="1" x14ac:dyDescent="0.3">
      <c r="A20" s="137">
        <v>147</v>
      </c>
      <c r="B20" s="145" t="s">
        <v>167</v>
      </c>
      <c r="C20" s="150">
        <v>50738</v>
      </c>
      <c r="D20" s="138">
        <v>11283.8702827</v>
      </c>
    </row>
    <row r="21" spans="1:4" ht="15.9" customHeight="1" x14ac:dyDescent="0.3">
      <c r="A21" s="137">
        <v>161</v>
      </c>
      <c r="B21" s="145" t="s">
        <v>168</v>
      </c>
      <c r="C21" s="150">
        <v>12122057</v>
      </c>
      <c r="D21" s="138">
        <v>2695883.1398100001</v>
      </c>
    </row>
    <row r="22" spans="1:4" ht="15.9" customHeight="1" x14ac:dyDescent="0.3">
      <c r="A22" s="137">
        <v>162</v>
      </c>
      <c r="B22" s="145" t="s">
        <v>169</v>
      </c>
      <c r="C22" s="150">
        <v>4519562</v>
      </c>
      <c r="D22" s="138">
        <v>1005127.34721</v>
      </c>
    </row>
    <row r="23" spans="1:4" ht="15.9" customHeight="1" x14ac:dyDescent="0.3">
      <c r="A23" s="137">
        <v>163</v>
      </c>
      <c r="B23" s="145" t="s">
        <v>170</v>
      </c>
      <c r="C23" s="150">
        <v>20841</v>
      </c>
      <c r="D23" s="138">
        <v>4634.9312263499996</v>
      </c>
    </row>
    <row r="24" spans="1:4" ht="15.9" customHeight="1" x14ac:dyDescent="0.3">
      <c r="A24" s="137">
        <v>165</v>
      </c>
      <c r="B24" s="145" t="s">
        <v>171</v>
      </c>
      <c r="C24" s="150">
        <v>44594679</v>
      </c>
      <c r="D24" s="138">
        <v>9917627.2840100005</v>
      </c>
    </row>
    <row r="25" spans="1:4" ht="15.9" customHeight="1" x14ac:dyDescent="0.3">
      <c r="A25" s="137">
        <v>181</v>
      </c>
      <c r="B25" s="145" t="s">
        <v>172</v>
      </c>
      <c r="C25" s="150">
        <v>131365</v>
      </c>
      <c r="D25" s="138">
        <v>29214.900463000002</v>
      </c>
    </row>
    <row r="26" spans="1:4" ht="15.9" customHeight="1" x14ac:dyDescent="0.3">
      <c r="A26" s="137">
        <v>182</v>
      </c>
      <c r="B26" s="145" t="s">
        <v>173</v>
      </c>
      <c r="C26" s="150">
        <v>402585</v>
      </c>
      <c r="D26" s="138">
        <v>89532.833729599995</v>
      </c>
    </row>
    <row r="27" spans="1:4" ht="15.9" customHeight="1" x14ac:dyDescent="0.3">
      <c r="A27" s="137">
        <v>183</v>
      </c>
      <c r="B27" s="145" t="s">
        <v>174</v>
      </c>
      <c r="C27" s="150">
        <v>4911447</v>
      </c>
      <c r="D27" s="138">
        <v>1092280.55596</v>
      </c>
    </row>
    <row r="28" spans="1:4" ht="15.9" customHeight="1" x14ac:dyDescent="0.3">
      <c r="A28" s="137">
        <v>184</v>
      </c>
      <c r="B28" s="145" t="s">
        <v>175</v>
      </c>
      <c r="C28" s="150">
        <v>1629794</v>
      </c>
      <c r="D28" s="138">
        <v>362457.80447700003</v>
      </c>
    </row>
    <row r="29" spans="1:4" ht="15.9" customHeight="1" x14ac:dyDescent="0.3">
      <c r="A29" s="137">
        <v>185</v>
      </c>
      <c r="B29" s="145" t="s">
        <v>176</v>
      </c>
      <c r="C29" s="150">
        <v>11465118</v>
      </c>
      <c r="D29" s="138">
        <v>2549783.2844799999</v>
      </c>
    </row>
    <row r="30" spans="1:4" ht="15.9" customHeight="1" x14ac:dyDescent="0.3">
      <c r="A30" s="137">
        <v>186</v>
      </c>
      <c r="B30" s="145" t="s">
        <v>177</v>
      </c>
      <c r="C30" s="150">
        <v>2721581</v>
      </c>
      <c r="D30" s="138">
        <v>605265.61882500001</v>
      </c>
    </row>
    <row r="31" spans="1:4" ht="15.9" customHeight="1" x14ac:dyDescent="0.3">
      <c r="A31" s="137">
        <v>187</v>
      </c>
      <c r="B31" s="145" t="s">
        <v>178</v>
      </c>
      <c r="C31" s="150">
        <v>1212204</v>
      </c>
      <c r="D31" s="138">
        <v>269587.93591</v>
      </c>
    </row>
    <row r="32" spans="1:4" ht="15.9" customHeight="1" x14ac:dyDescent="0.3">
      <c r="A32" s="137">
        <v>188</v>
      </c>
      <c r="B32" s="145" t="s">
        <v>179</v>
      </c>
      <c r="C32" s="150">
        <v>6841792</v>
      </c>
      <c r="D32" s="138">
        <v>1521579.35727</v>
      </c>
    </row>
    <row r="33" spans="1:4" ht="15.9" customHeight="1" x14ac:dyDescent="0.3">
      <c r="A33" s="137">
        <v>189</v>
      </c>
      <c r="B33" s="145" t="s">
        <v>184</v>
      </c>
      <c r="C33" s="150">
        <v>23324081</v>
      </c>
      <c r="D33" s="138">
        <v>5187155.6716400003</v>
      </c>
    </row>
    <row r="34" spans="1:4" ht="15.9" customHeight="1" x14ac:dyDescent="0.25"/>
    <row r="35" spans="1:4" ht="15.9" customHeight="1" x14ac:dyDescent="0.25">
      <c r="C35" s="144" t="s">
        <v>0</v>
      </c>
      <c r="D35" s="142">
        <f>SUM(D3:D33)</f>
        <v>62084092.035705127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75" zoomScaleNormal="75" workbookViewId="0">
      <selection activeCell="C22" sqref="C22"/>
    </sheetView>
  </sheetViews>
  <sheetFormatPr defaultColWidth="9.109375" defaultRowHeight="13.2" x14ac:dyDescent="0.25"/>
  <cols>
    <col min="1" max="1" width="11.44140625" style="139" customWidth="1"/>
    <col min="2" max="2" width="12.6640625" style="140" customWidth="1"/>
    <col min="3" max="3" width="11.88671875" style="144" customWidth="1"/>
    <col min="4" max="4" width="15.5546875" style="141" customWidth="1"/>
    <col min="5" max="5" width="9.109375" style="139"/>
    <col min="6" max="6" width="10.109375" style="139" bestFit="1" customWidth="1"/>
    <col min="7" max="16384" width="9.109375" style="139"/>
  </cols>
  <sheetData>
    <row r="1" spans="1:6" s="133" customFormat="1" ht="15.9" customHeight="1" x14ac:dyDescent="0.25">
      <c r="A1" s="133" t="s">
        <v>17</v>
      </c>
      <c r="B1" s="134"/>
      <c r="C1" s="143"/>
      <c r="D1" s="135"/>
    </row>
    <row r="2" spans="1:6" s="134" customFormat="1" ht="15.9" customHeight="1" x14ac:dyDescent="0.25">
      <c r="A2" s="134" t="s">
        <v>91</v>
      </c>
      <c r="B2" s="134" t="s">
        <v>18</v>
      </c>
      <c r="C2" s="134" t="s">
        <v>131</v>
      </c>
      <c r="D2" s="136" t="s">
        <v>3</v>
      </c>
    </row>
    <row r="3" spans="1:6" ht="15.9" customHeight="1" x14ac:dyDescent="0.3">
      <c r="A3" s="167">
        <v>91</v>
      </c>
      <c r="B3" s="29" t="s">
        <v>4</v>
      </c>
      <c r="C3" s="149"/>
      <c r="D3" s="138">
        <v>897413.73387500003</v>
      </c>
    </row>
    <row r="4" spans="1:6" ht="15.9" customHeight="1" x14ac:dyDescent="0.3">
      <c r="A4" s="167">
        <v>92</v>
      </c>
      <c r="B4" s="29" t="s">
        <v>19</v>
      </c>
      <c r="C4" s="149"/>
      <c r="D4" s="138">
        <v>8160.1121134799996</v>
      </c>
    </row>
    <row r="5" spans="1:6" ht="15.9" customHeight="1" x14ac:dyDescent="0.3">
      <c r="A5" s="167">
        <v>93</v>
      </c>
      <c r="B5" s="29" t="s">
        <v>5</v>
      </c>
      <c r="C5" s="149"/>
      <c r="D5" s="138">
        <v>3911858.1587899998</v>
      </c>
    </row>
    <row r="6" spans="1:6" ht="15.9" customHeight="1" x14ac:dyDescent="0.3">
      <c r="A6" s="167">
        <v>98</v>
      </c>
      <c r="B6" s="29" t="s">
        <v>6</v>
      </c>
      <c r="C6" s="149"/>
      <c r="D6" s="138">
        <v>539606.42826399999</v>
      </c>
    </row>
    <row r="7" spans="1:6" ht="15.9" customHeight="1" x14ac:dyDescent="0.3">
      <c r="A7" s="167">
        <v>99</v>
      </c>
      <c r="B7" s="169" t="s">
        <v>7</v>
      </c>
      <c r="C7" s="149"/>
      <c r="D7" s="138">
        <v>971654.91959399998</v>
      </c>
    </row>
    <row r="8" spans="1:6" ht="15.9" customHeight="1" x14ac:dyDescent="0.3">
      <c r="A8" s="167"/>
      <c r="B8" s="169" t="s">
        <v>195</v>
      </c>
      <c r="D8" s="141">
        <f>SUM('OR  Fuels'!D8:D11)</f>
        <v>12006702.941453379</v>
      </c>
      <c r="F8" s="141"/>
    </row>
    <row r="9" spans="1:6" ht="15.9" customHeight="1" x14ac:dyDescent="0.3">
      <c r="A9" s="167"/>
      <c r="B9" s="169" t="s">
        <v>196</v>
      </c>
      <c r="C9" s="150"/>
      <c r="D9" s="168">
        <f>SUM('OR  Fuels'!D12:D13)</f>
        <v>16072790.822009999</v>
      </c>
      <c r="F9" s="141"/>
    </row>
    <row r="10" spans="1:6" ht="15.9" customHeight="1" x14ac:dyDescent="0.3">
      <c r="A10" s="167"/>
      <c r="B10" s="169" t="s">
        <v>197</v>
      </c>
      <c r="C10" s="150"/>
      <c r="D10" s="168">
        <f>SUM('OR  Fuels'!D14:D20)</f>
        <v>2345774.2545943107</v>
      </c>
      <c r="F10" s="141"/>
    </row>
    <row r="11" spans="1:6" ht="15.9" customHeight="1" x14ac:dyDescent="0.3">
      <c r="A11" s="167"/>
      <c r="B11" s="169" t="s">
        <v>198</v>
      </c>
      <c r="C11" s="150"/>
      <c r="D11" s="168">
        <f>SUM('OR  Fuels'!D21:D24)</f>
        <v>13623272.70225635</v>
      </c>
      <c r="F11" s="141"/>
    </row>
    <row r="12" spans="1:6" ht="15.9" customHeight="1" x14ac:dyDescent="0.3">
      <c r="A12" s="167"/>
      <c r="B12" s="169" t="s">
        <v>199</v>
      </c>
      <c r="C12" s="150"/>
      <c r="D12" s="168">
        <f>SUM('OR  Fuels'!D25:D33)</f>
        <v>11706857.9627546</v>
      </c>
      <c r="F12" s="141"/>
    </row>
    <row r="13" spans="1:6" ht="15.9" customHeight="1" x14ac:dyDescent="0.3">
      <c r="A13" s="167"/>
      <c r="B13" s="169" t="s">
        <v>200</v>
      </c>
      <c r="C13" s="150"/>
      <c r="D13" s="168"/>
      <c r="F13" s="141"/>
    </row>
    <row r="14" spans="1:6" ht="15.9" customHeight="1" x14ac:dyDescent="0.3">
      <c r="A14" s="167"/>
      <c r="B14" s="139"/>
      <c r="C14" s="150"/>
      <c r="D14" s="168"/>
      <c r="F14" s="141"/>
    </row>
    <row r="15" spans="1:6" ht="15.9" customHeight="1" x14ac:dyDescent="0.3">
      <c r="B15" s="170"/>
      <c r="C15" s="144" t="s">
        <v>0</v>
      </c>
      <c r="D15" s="142">
        <f>SUM(D3:D13)</f>
        <v>62084092.035705119</v>
      </c>
    </row>
    <row r="16" spans="1:6" ht="15.9" customHeight="1" x14ac:dyDescent="0.3">
      <c r="A16" s="167"/>
      <c r="B16" s="170"/>
      <c r="C16" s="150"/>
      <c r="D16" s="168"/>
      <c r="F16" s="141"/>
    </row>
    <row r="17" spans="1:6" ht="15.9" customHeight="1" x14ac:dyDescent="0.3">
      <c r="A17" s="167"/>
      <c r="B17" s="170"/>
      <c r="C17" s="150"/>
      <c r="D17" s="168"/>
      <c r="F17" s="141"/>
    </row>
    <row r="18" spans="1:6" ht="15.9" customHeight="1" x14ac:dyDescent="0.3">
      <c r="A18" s="167"/>
      <c r="B18" s="170"/>
      <c r="C18" s="150"/>
      <c r="D18" s="168"/>
    </row>
    <row r="19" spans="1:6" ht="15.9" customHeight="1" x14ac:dyDescent="0.3">
      <c r="A19" s="167"/>
      <c r="B19" s="170"/>
      <c r="C19" s="150"/>
      <c r="D19" s="168"/>
    </row>
    <row r="20" spans="1:6" ht="15.9" customHeight="1" x14ac:dyDescent="0.3">
      <c r="A20" s="167"/>
      <c r="B20" s="170"/>
      <c r="C20" s="150"/>
      <c r="D20" s="168"/>
    </row>
    <row r="21" spans="1:6" ht="15.9" customHeight="1" x14ac:dyDescent="0.3">
      <c r="A21" s="167"/>
      <c r="B21" s="170"/>
      <c r="C21" s="150"/>
      <c r="D21" s="168"/>
    </row>
    <row r="22" spans="1:6" ht="15.9" customHeight="1" x14ac:dyDescent="0.3">
      <c r="A22" s="167"/>
      <c r="B22" s="170"/>
      <c r="C22" s="150"/>
      <c r="D22" s="168"/>
    </row>
    <row r="23" spans="1:6" ht="15.9" customHeight="1" x14ac:dyDescent="0.3">
      <c r="A23" s="167"/>
      <c r="B23" s="170"/>
      <c r="C23" s="150"/>
      <c r="D23" s="168"/>
    </row>
    <row r="24" spans="1:6" ht="15.9" customHeight="1" x14ac:dyDescent="0.3">
      <c r="A24" s="167"/>
      <c r="B24" s="170"/>
      <c r="C24" s="150"/>
      <c r="D24" s="168"/>
    </row>
    <row r="25" spans="1:6" ht="15.9" customHeight="1" x14ac:dyDescent="0.3">
      <c r="A25" s="167"/>
      <c r="B25" s="170"/>
      <c r="C25" s="150"/>
      <c r="D25" s="168"/>
    </row>
    <row r="26" spans="1:6" ht="15.9" customHeight="1" x14ac:dyDescent="0.3">
      <c r="A26" s="167"/>
      <c r="B26" s="170"/>
      <c r="C26" s="150"/>
      <c r="D26" s="168"/>
    </row>
    <row r="27" spans="1:6" ht="15.9" customHeight="1" x14ac:dyDescent="0.3">
      <c r="A27" s="167"/>
      <c r="B27" s="170"/>
      <c r="C27" s="150"/>
      <c r="D27" s="168"/>
    </row>
    <row r="28" spans="1:6" ht="15.9" customHeight="1" x14ac:dyDescent="0.3">
      <c r="A28" s="167"/>
      <c r="B28" s="170"/>
      <c r="C28" s="150"/>
      <c r="D28" s="168"/>
    </row>
    <row r="29" spans="1:6" ht="15.9" customHeight="1" x14ac:dyDescent="0.3">
      <c r="A29" s="167"/>
      <c r="B29" s="170"/>
      <c r="C29" s="150"/>
      <c r="D29" s="168"/>
    </row>
    <row r="30" spans="1:6" ht="15.9" customHeight="1" x14ac:dyDescent="0.3">
      <c r="A30" s="167"/>
      <c r="B30" s="170"/>
      <c r="D30" s="168"/>
    </row>
    <row r="31" spans="1:6" ht="15.9" customHeight="1" x14ac:dyDescent="0.3">
      <c r="A31" s="167"/>
      <c r="B31" s="170"/>
    </row>
    <row r="32" spans="1:6" ht="15.9" customHeight="1" x14ac:dyDescent="0.3">
      <c r="A32" s="167"/>
      <c r="B32" s="170"/>
      <c r="D32" s="168"/>
    </row>
    <row r="33" spans="1:4" ht="15.9" customHeight="1" x14ac:dyDescent="0.3">
      <c r="A33" s="167"/>
      <c r="B33" s="170"/>
      <c r="D33" s="168"/>
    </row>
    <row r="34" spans="1:4" ht="15.9" customHeight="1" x14ac:dyDescent="0.25"/>
    <row r="35" spans="1:4" ht="15.9" customHeight="1" x14ac:dyDescent="0.25"/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workbookViewId="0">
      <selection activeCell="C4" sqref="C4:C12"/>
    </sheetView>
  </sheetViews>
  <sheetFormatPr defaultRowHeight="13.2" x14ac:dyDescent="0.25"/>
  <cols>
    <col min="2" max="2" width="13.5546875" customWidth="1"/>
    <col min="3" max="3" width="13.44140625" customWidth="1"/>
    <col min="4" max="4" width="15.109375" customWidth="1"/>
    <col min="5" max="7" width="15.33203125" customWidth="1"/>
    <col min="8" max="8" width="13.5546875" customWidth="1"/>
    <col min="9" max="9" width="14.88671875" customWidth="1"/>
    <col min="11" max="11" width="16.33203125" customWidth="1"/>
  </cols>
  <sheetData>
    <row r="2" spans="1:9" ht="18" customHeight="1" x14ac:dyDescent="0.25">
      <c r="A2" s="35"/>
      <c r="B2" s="171" t="s">
        <v>14</v>
      </c>
      <c r="C2" s="172"/>
      <c r="D2" s="173" t="s">
        <v>15</v>
      </c>
      <c r="E2" s="172"/>
      <c r="F2" s="174" t="s">
        <v>156</v>
      </c>
      <c r="G2" s="172"/>
      <c r="H2" s="175" t="s">
        <v>157</v>
      </c>
      <c r="I2" s="172"/>
    </row>
    <row r="3" spans="1:9" ht="18" customHeight="1" x14ac:dyDescent="0.25">
      <c r="A3" s="29" t="s">
        <v>16</v>
      </c>
      <c r="B3" s="29" t="s">
        <v>131</v>
      </c>
      <c r="C3" s="29" t="s">
        <v>3</v>
      </c>
      <c r="D3" s="29" t="s">
        <v>131</v>
      </c>
      <c r="E3" s="29" t="s">
        <v>3</v>
      </c>
      <c r="F3" s="29" t="s">
        <v>131</v>
      </c>
      <c r="G3" s="29" t="s">
        <v>3</v>
      </c>
      <c r="H3" s="29" t="s">
        <v>131</v>
      </c>
      <c r="I3" s="29" t="s">
        <v>3</v>
      </c>
    </row>
    <row r="4" spans="1:9" ht="18" customHeight="1" x14ac:dyDescent="0.25">
      <c r="A4" s="30">
        <v>1</v>
      </c>
      <c r="B4" s="51">
        <v>83589679</v>
      </c>
      <c r="C4" s="19">
        <v>18589914.7544</v>
      </c>
      <c r="D4" s="51">
        <v>92898545</v>
      </c>
      <c r="E4" s="19">
        <v>20660158.682500001</v>
      </c>
      <c r="F4" s="51">
        <v>84393100</v>
      </c>
      <c r="G4" s="19">
        <v>18768591.453299999</v>
      </c>
      <c r="H4" s="51">
        <v>82121020</v>
      </c>
      <c r="I4" s="19">
        <v>18263292.545299999</v>
      </c>
    </row>
    <row r="5" spans="1:9" ht="18" customHeight="1" x14ac:dyDescent="0.25">
      <c r="A5" s="30">
        <v>2</v>
      </c>
      <c r="B5" s="51">
        <v>66086280</v>
      </c>
      <c r="C5" s="19">
        <v>14697248.827099999</v>
      </c>
      <c r="D5" s="51">
        <v>66115562</v>
      </c>
      <c r="E5" s="19">
        <v>14703760.9933</v>
      </c>
      <c r="F5" s="51">
        <v>87327891</v>
      </c>
      <c r="G5" s="19">
        <v>19421273.879700001</v>
      </c>
      <c r="H5" s="51">
        <v>94471396</v>
      </c>
      <c r="I5" s="19">
        <v>21009952.656599998</v>
      </c>
    </row>
    <row r="6" spans="1:9" ht="18" customHeight="1" x14ac:dyDescent="0.25">
      <c r="A6" s="30">
        <v>3</v>
      </c>
      <c r="B6" s="51">
        <v>18446701</v>
      </c>
      <c r="C6" s="19">
        <v>4102451.44129</v>
      </c>
      <c r="D6" s="51">
        <v>7009131</v>
      </c>
      <c r="E6" s="19">
        <v>1558794.69034</v>
      </c>
      <c r="F6" s="51">
        <v>22288719</v>
      </c>
      <c r="G6" s="19">
        <v>4956896.4871300003</v>
      </c>
      <c r="H6" s="51">
        <v>18031697</v>
      </c>
      <c r="I6" s="19">
        <v>4010156.6858299999</v>
      </c>
    </row>
    <row r="7" spans="1:9" ht="18" customHeight="1" x14ac:dyDescent="0.25">
      <c r="A7" s="30">
        <v>4</v>
      </c>
      <c r="B7" s="51">
        <v>16901637</v>
      </c>
      <c r="C7" s="19">
        <v>3758837.1531000002</v>
      </c>
      <c r="D7" s="51">
        <v>13081417</v>
      </c>
      <c r="E7" s="19">
        <v>2909239.8703600001</v>
      </c>
      <c r="F7" s="51">
        <v>19886547</v>
      </c>
      <c r="G7" s="19">
        <v>4422665.78737</v>
      </c>
      <c r="H7" s="51">
        <v>21269290</v>
      </c>
      <c r="I7" s="19">
        <v>4730180.7198900003</v>
      </c>
    </row>
    <row r="8" spans="1:9" ht="18" customHeight="1" x14ac:dyDescent="0.25">
      <c r="A8" s="30">
        <v>5</v>
      </c>
      <c r="B8" s="51">
        <v>14927691</v>
      </c>
      <c r="C8" s="19">
        <v>3319841.7135999999</v>
      </c>
      <c r="D8" s="51">
        <v>16577233</v>
      </c>
      <c r="E8" s="19">
        <v>3686691.3717200002</v>
      </c>
      <c r="F8" s="51">
        <v>18241964</v>
      </c>
      <c r="G8" s="19">
        <v>4056918.9853400001</v>
      </c>
      <c r="H8" s="51">
        <v>16895144</v>
      </c>
      <c r="I8" s="19">
        <v>3757393.14329</v>
      </c>
    </row>
    <row r="9" spans="1:9" ht="18" customHeight="1" x14ac:dyDescent="0.25">
      <c r="A9" s="30">
        <v>6</v>
      </c>
      <c r="B9" s="51">
        <v>22957245</v>
      </c>
      <c r="C9" s="19">
        <v>5105573.2316800002</v>
      </c>
      <c r="D9" s="51">
        <v>23193146</v>
      </c>
      <c r="E9" s="19">
        <v>5158036.4009699998</v>
      </c>
      <c r="F9" s="51">
        <v>11240056</v>
      </c>
      <c r="G9" s="19">
        <v>2499730.6530499998</v>
      </c>
      <c r="H9" s="51">
        <v>9915576</v>
      </c>
      <c r="I9" s="19">
        <v>2205173.1121200002</v>
      </c>
    </row>
    <row r="10" spans="1:9" ht="18" customHeight="1" x14ac:dyDescent="0.25">
      <c r="A10" s="30">
        <v>7</v>
      </c>
      <c r="B10" s="51">
        <v>17652353</v>
      </c>
      <c r="C10" s="19">
        <v>3925792.5309799998</v>
      </c>
      <c r="D10" s="51">
        <v>20713364</v>
      </c>
      <c r="E10" s="19">
        <v>4606545.63631</v>
      </c>
      <c r="F10" s="51">
        <v>3954587</v>
      </c>
      <c r="G10" s="19">
        <v>879479.81256200001</v>
      </c>
      <c r="H10" s="51">
        <v>4296475</v>
      </c>
      <c r="I10" s="19">
        <v>955513.94562200003</v>
      </c>
    </row>
    <row r="11" spans="1:9" ht="18" customHeight="1" x14ac:dyDescent="0.25">
      <c r="A11" s="30">
        <v>8</v>
      </c>
      <c r="B11" s="51">
        <v>7318075</v>
      </c>
      <c r="C11" s="19">
        <v>1627502.24722</v>
      </c>
      <c r="D11" s="51">
        <v>8286249</v>
      </c>
      <c r="E11" s="19">
        <v>1842819.16604</v>
      </c>
      <c r="F11" s="51">
        <v>1733045</v>
      </c>
      <c r="G11" s="19">
        <v>385420.29591500002</v>
      </c>
      <c r="H11" s="51">
        <v>1943376</v>
      </c>
      <c r="I11" s="19">
        <v>432196.82870000001</v>
      </c>
    </row>
    <row r="12" spans="1:9" ht="18" customHeight="1" x14ac:dyDescent="0.25">
      <c r="A12" s="30">
        <v>9</v>
      </c>
      <c r="B12" s="51">
        <v>2823871</v>
      </c>
      <c r="C12" s="19">
        <v>628014.38880399999</v>
      </c>
      <c r="D12" s="51">
        <v>2828885</v>
      </c>
      <c r="E12" s="19">
        <v>629129.47661999997</v>
      </c>
      <c r="F12" s="51">
        <v>1638623</v>
      </c>
      <c r="G12" s="19">
        <v>364421.328675</v>
      </c>
      <c r="H12" s="51">
        <v>1759558</v>
      </c>
      <c r="I12" s="19">
        <v>391316.65077299997</v>
      </c>
    </row>
    <row r="13" spans="1:9" ht="18" customHeight="1" x14ac:dyDescent="0.25">
      <c r="B13" s="22"/>
      <c r="C13" s="28"/>
    </row>
    <row r="14" spans="1:9" ht="18" customHeight="1" x14ac:dyDescent="0.25">
      <c r="B14" s="36"/>
      <c r="C14" s="43">
        <f>SUM(C4:C13)</f>
        <v>55755176.288174003</v>
      </c>
      <c r="E14" s="43">
        <f>SUM(E4:E13)</f>
        <v>55755176.288160011</v>
      </c>
      <c r="F14" s="46"/>
      <c r="G14" s="43">
        <f>SUM(G4:G12)</f>
        <v>55755398.683041997</v>
      </c>
      <c r="I14" s="43">
        <f>SUM(I4:I13)</f>
        <v>55755176.288124993</v>
      </c>
    </row>
    <row r="15" spans="1:9" ht="18" customHeight="1" x14ac:dyDescent="0.25">
      <c r="B15" s="36"/>
      <c r="C15" s="28"/>
    </row>
    <row r="16" spans="1:9" ht="18" customHeight="1" x14ac:dyDescent="0.25">
      <c r="A16" s="26" t="s">
        <v>16</v>
      </c>
      <c r="B16" s="171" t="s">
        <v>14</v>
      </c>
      <c r="C16" s="176"/>
      <c r="D16" s="173" t="s">
        <v>15</v>
      </c>
      <c r="E16" s="177"/>
      <c r="F16" s="174" t="s">
        <v>156</v>
      </c>
      <c r="G16" s="178"/>
      <c r="H16" s="175" t="s">
        <v>157</v>
      </c>
      <c r="I16" s="179"/>
    </row>
    <row r="17" spans="1:9" ht="18" customHeight="1" x14ac:dyDescent="0.25">
      <c r="A17" s="29">
        <v>1</v>
      </c>
      <c r="B17" s="38"/>
      <c r="C17" s="37">
        <f>SUM(C4/$C$14)</f>
        <v>0.33342042823641882</v>
      </c>
      <c r="D17" s="39"/>
      <c r="E17" s="37">
        <f>SUM(E4/$E$14)</f>
        <v>0.37055140092682887</v>
      </c>
      <c r="F17" s="38"/>
      <c r="G17" s="37">
        <f>SUM(G4/$G$14)</f>
        <v>0.33662375118139842</v>
      </c>
      <c r="H17" s="39"/>
      <c r="I17" s="37">
        <f>SUM(I4/$I$14)</f>
        <v>0.32756227782190339</v>
      </c>
    </row>
    <row r="18" spans="1:9" ht="18" customHeight="1" x14ac:dyDescent="0.25">
      <c r="A18" s="29">
        <v>2</v>
      </c>
      <c r="B18" s="38"/>
      <c r="C18" s="37">
        <f t="shared" ref="C18:C25" si="0">SUM(C5/$C$14)</f>
        <v>0.26360330655464848</v>
      </c>
      <c r="D18" s="39"/>
      <c r="E18" s="37">
        <f t="shared" ref="E18:E25" si="1">SUM(E5/$E$14)</f>
        <v>0.26372010586616051</v>
      </c>
      <c r="F18" s="38"/>
      <c r="G18" s="37">
        <f t="shared" ref="G18:G25" si="2">SUM(G5/$G$14)</f>
        <v>0.34832992568317839</v>
      </c>
      <c r="H18" s="39"/>
      <c r="I18" s="37">
        <f t="shared" ref="I18:I25" si="3">SUM(I5/$I$14)</f>
        <v>0.3768251497946532</v>
      </c>
    </row>
    <row r="19" spans="1:9" ht="18" customHeight="1" x14ac:dyDescent="0.25">
      <c r="A19" s="29">
        <v>3</v>
      </c>
      <c r="B19" s="38"/>
      <c r="C19" s="37">
        <f t="shared" si="0"/>
        <v>7.3579741190059764E-2</v>
      </c>
      <c r="D19" s="39"/>
      <c r="E19" s="37">
        <f t="shared" si="1"/>
        <v>2.7957847039773786E-2</v>
      </c>
      <c r="F19" s="38"/>
      <c r="G19" s="37">
        <f t="shared" si="2"/>
        <v>8.8904332212005874E-2</v>
      </c>
      <c r="H19" s="39"/>
      <c r="I19" s="37">
        <f t="shared" si="3"/>
        <v>7.1924383578428439E-2</v>
      </c>
    </row>
    <row r="20" spans="1:9" ht="18" customHeight="1" x14ac:dyDescent="0.25">
      <c r="A20" s="29">
        <v>4</v>
      </c>
      <c r="B20" s="38"/>
      <c r="C20" s="37">
        <f t="shared" si="0"/>
        <v>6.7416828415575669E-2</v>
      </c>
      <c r="D20" s="39"/>
      <c r="E20" s="37">
        <f t="shared" si="1"/>
        <v>5.2178830093266099E-2</v>
      </c>
      <c r="F20" s="38"/>
      <c r="G20" s="37">
        <f t="shared" si="2"/>
        <v>7.9322646628570401E-2</v>
      </c>
      <c r="H20" s="39"/>
      <c r="I20" s="37">
        <f t="shared" si="3"/>
        <v>8.483841384423095E-2</v>
      </c>
    </row>
    <row r="21" spans="1:9" ht="18" customHeight="1" x14ac:dyDescent="0.25">
      <c r="A21" s="29">
        <v>5</v>
      </c>
      <c r="B21" s="38"/>
      <c r="C21" s="37">
        <f t="shared" si="0"/>
        <v>5.9543201808585397E-2</v>
      </c>
      <c r="D21" s="39"/>
      <c r="E21" s="37">
        <f t="shared" si="1"/>
        <v>6.6122853825554023E-2</v>
      </c>
      <c r="F21" s="38"/>
      <c r="G21" s="37">
        <f t="shared" si="2"/>
        <v>7.2762801112816938E-2</v>
      </c>
      <c r="H21" s="39"/>
      <c r="I21" s="37">
        <f t="shared" si="3"/>
        <v>6.7390929299066135E-2</v>
      </c>
    </row>
    <row r="22" spans="1:9" ht="18" customHeight="1" x14ac:dyDescent="0.25">
      <c r="A22" s="29">
        <v>6</v>
      </c>
      <c r="B22" s="38"/>
      <c r="C22" s="37">
        <f t="shared" si="0"/>
        <v>9.157128667823658E-2</v>
      </c>
      <c r="D22" s="39"/>
      <c r="E22" s="37">
        <f t="shared" si="1"/>
        <v>9.2512242707505229E-2</v>
      </c>
      <c r="F22" s="38"/>
      <c r="G22" s="37">
        <f t="shared" si="2"/>
        <v>4.4833876397520817E-2</v>
      </c>
      <c r="H22" s="39"/>
      <c r="I22" s="37">
        <f t="shared" si="3"/>
        <v>3.9551002416786704E-2</v>
      </c>
    </row>
    <row r="23" spans="1:9" ht="18" customHeight="1" x14ac:dyDescent="0.25">
      <c r="A23" s="29">
        <v>7</v>
      </c>
      <c r="B23" s="38"/>
      <c r="C23" s="37">
        <f t="shared" si="0"/>
        <v>7.041126568570609E-2</v>
      </c>
      <c r="D23" s="39"/>
      <c r="E23" s="37">
        <f t="shared" si="1"/>
        <v>8.2620950071109922E-2</v>
      </c>
      <c r="F23" s="38"/>
      <c r="G23" s="37">
        <f t="shared" si="2"/>
        <v>1.5773895144426502E-2</v>
      </c>
      <c r="H23" s="39"/>
      <c r="I23" s="37">
        <f t="shared" si="3"/>
        <v>1.7137672396266998E-2</v>
      </c>
    </row>
    <row r="24" spans="1:9" ht="18" customHeight="1" x14ac:dyDescent="0.25">
      <c r="A24" s="29">
        <v>8</v>
      </c>
      <c r="B24" s="38"/>
      <c r="C24" s="37">
        <f t="shared" si="0"/>
        <v>2.9190155167085403E-2</v>
      </c>
      <c r="D24" s="39"/>
      <c r="E24" s="37">
        <f t="shared" si="1"/>
        <v>3.3051983487878148E-2</v>
      </c>
      <c r="F24" s="38"/>
      <c r="G24" s="37">
        <f t="shared" si="2"/>
        <v>6.912699129030273E-3</v>
      </c>
      <c r="H24" s="39"/>
      <c r="I24" s="37">
        <f t="shared" si="3"/>
        <v>7.7516897528319964E-3</v>
      </c>
    </row>
    <row r="25" spans="1:9" ht="18" customHeight="1" x14ac:dyDescent="0.25">
      <c r="A25" s="29">
        <v>9</v>
      </c>
      <c r="B25" s="38"/>
      <c r="C25" s="37">
        <f t="shared" si="0"/>
        <v>1.1263786263683745E-2</v>
      </c>
      <c r="D25" s="39"/>
      <c r="E25" s="37">
        <f t="shared" si="1"/>
        <v>1.1283785981923259E-2</v>
      </c>
      <c r="F25" s="38"/>
      <c r="G25" s="37">
        <f t="shared" si="2"/>
        <v>6.536072511052436E-3</v>
      </c>
      <c r="H25" s="39"/>
      <c r="I25" s="37">
        <f t="shared" si="3"/>
        <v>7.0184810958322536E-3</v>
      </c>
    </row>
    <row r="26" spans="1:9" ht="18" customHeight="1" x14ac:dyDescent="0.25"/>
    <row r="27" spans="1:9" ht="18" customHeight="1" x14ac:dyDescent="0.25">
      <c r="C27" s="37">
        <f>SUM(C17:C25)</f>
        <v>0.99999999999999989</v>
      </c>
      <c r="E27" s="37">
        <f>SUM(E17:E25)</f>
        <v>0.99999999999999989</v>
      </c>
      <c r="F27" s="38"/>
      <c r="G27" s="37">
        <f>SUM(G17:G25)</f>
        <v>1</v>
      </c>
      <c r="I27" s="37">
        <f>SUM(I17:I25)</f>
        <v>1</v>
      </c>
    </row>
    <row r="28" spans="1:9" ht="18" customHeight="1" x14ac:dyDescent="0.25"/>
    <row r="29" spans="1:9" ht="18" customHeight="1" x14ac:dyDescent="0.25"/>
    <row r="30" spans="1:9" ht="18" customHeight="1" x14ac:dyDescent="0.25"/>
    <row r="31" spans="1:9" ht="18" customHeight="1" x14ac:dyDescent="0.25"/>
    <row r="32" spans="1:9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</sheetData>
  <customSheetViews>
    <customSheetView guid="{187F99D5-F78B-4810-AFAB-810932C64360}">
      <selection activeCell="K5" sqref="K5"/>
      <pageMargins left="0.7" right="0.7" top="0.75" bottom="0.75" header="0.3" footer="0.3"/>
      <pageSetup orientation="portrait" horizontalDpi="4294967293" r:id="rId1"/>
    </customSheetView>
  </customSheetViews>
  <mergeCells count="8">
    <mergeCell ref="B2:C2"/>
    <mergeCell ref="D2:E2"/>
    <mergeCell ref="F2:G2"/>
    <mergeCell ref="H2:I2"/>
    <mergeCell ref="B16:C16"/>
    <mergeCell ref="D16:E16"/>
    <mergeCell ref="F16:G16"/>
    <mergeCell ref="H16:I16"/>
  </mergeCells>
  <pageMargins left="0.7" right="0.7" top="0.75" bottom="0.75" header="0.3" footer="0.3"/>
  <pageSetup orientation="portrait" horizontalDpi="4294967293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E1" workbookViewId="0">
      <selection activeCell="N64" sqref="N64"/>
    </sheetView>
  </sheetViews>
  <sheetFormatPr defaultColWidth="9.109375" defaultRowHeight="13.2" x14ac:dyDescent="0.25"/>
  <cols>
    <col min="1" max="1" width="14.33203125" style="139" customWidth="1"/>
    <col min="2" max="2" width="18.88671875" style="139" customWidth="1"/>
    <col min="3" max="5" width="20.5546875" style="139" customWidth="1"/>
    <col min="6" max="6" width="20.33203125" style="139" customWidth="1"/>
    <col min="7" max="16384" width="9.109375" style="139"/>
  </cols>
  <sheetData>
    <row r="1" spans="1:9" ht="15.9" customHeight="1" x14ac:dyDescent="0.25">
      <c r="B1" s="151" t="s">
        <v>193</v>
      </c>
      <c r="C1" s="152"/>
      <c r="D1" s="153" t="s">
        <v>194</v>
      </c>
      <c r="E1" s="154"/>
      <c r="F1" s="155" t="s">
        <v>23</v>
      </c>
    </row>
    <row r="2" spans="1:9" s="133" customFormat="1" ht="15.9" customHeight="1" x14ac:dyDescent="0.25">
      <c r="A2" s="156" t="s">
        <v>20</v>
      </c>
      <c r="B2" s="156" t="s">
        <v>21</v>
      </c>
      <c r="C2" s="156" t="s">
        <v>22</v>
      </c>
      <c r="D2" s="156" t="s">
        <v>21</v>
      </c>
      <c r="E2" s="156" t="s">
        <v>22</v>
      </c>
      <c r="F2" s="157" t="s">
        <v>21</v>
      </c>
    </row>
    <row r="3" spans="1:9" ht="15.9" customHeight="1" x14ac:dyDescent="0.25">
      <c r="A3" s="158">
        <v>1999</v>
      </c>
      <c r="B3" s="159">
        <v>1835</v>
      </c>
      <c r="C3" s="159">
        <v>59021.299800000001</v>
      </c>
      <c r="D3" s="160">
        <v>994</v>
      </c>
      <c r="E3" s="160">
        <v>9174.99</v>
      </c>
      <c r="F3" s="142"/>
      <c r="H3" s="161"/>
      <c r="I3" s="161"/>
    </row>
    <row r="4" spans="1:9" ht="15.9" customHeight="1" x14ac:dyDescent="0.25">
      <c r="A4" s="158">
        <v>2000</v>
      </c>
      <c r="B4" s="159">
        <v>1062</v>
      </c>
      <c r="C4" s="159">
        <v>264898.2</v>
      </c>
      <c r="D4" s="160">
        <v>768</v>
      </c>
      <c r="E4" s="160">
        <v>7083.79</v>
      </c>
      <c r="F4" s="142"/>
      <c r="H4" s="161"/>
      <c r="I4" s="161"/>
    </row>
    <row r="5" spans="1:9" ht="15.9" customHeight="1" x14ac:dyDescent="0.25">
      <c r="A5" s="158">
        <v>2001</v>
      </c>
      <c r="B5" s="159">
        <v>2178</v>
      </c>
      <c r="C5" s="159">
        <v>343677.49949999998</v>
      </c>
      <c r="D5" s="160">
        <v>1036</v>
      </c>
      <c r="E5" s="160">
        <v>47938.2</v>
      </c>
      <c r="F5" s="142"/>
      <c r="H5" s="161"/>
      <c r="I5" s="161"/>
    </row>
    <row r="6" spans="1:9" ht="15.9" customHeight="1" x14ac:dyDescent="0.25">
      <c r="A6" s="158">
        <v>2002</v>
      </c>
      <c r="B6" s="159">
        <v>1714</v>
      </c>
      <c r="C6" s="159">
        <v>989257.50219999999</v>
      </c>
      <c r="D6" s="160">
        <v>968</v>
      </c>
      <c r="E6" s="160">
        <v>55505.61</v>
      </c>
      <c r="F6" s="142"/>
      <c r="H6" s="161"/>
      <c r="I6" s="161"/>
    </row>
    <row r="7" spans="1:9" ht="15.9" customHeight="1" x14ac:dyDescent="0.25">
      <c r="A7" s="158">
        <v>2003</v>
      </c>
      <c r="B7" s="159">
        <v>1543</v>
      </c>
      <c r="C7" s="159">
        <v>161847.20000000001</v>
      </c>
      <c r="D7" s="160">
        <v>932</v>
      </c>
      <c r="E7" s="160">
        <v>6193.18</v>
      </c>
      <c r="F7" s="142"/>
      <c r="H7" s="161"/>
      <c r="I7" s="161"/>
    </row>
    <row r="8" spans="1:9" ht="15.9" customHeight="1" x14ac:dyDescent="0.25">
      <c r="A8" s="158">
        <v>2004</v>
      </c>
      <c r="B8" s="159">
        <v>1402</v>
      </c>
      <c r="C8" s="159">
        <v>27545.7</v>
      </c>
      <c r="D8" s="160">
        <v>794</v>
      </c>
      <c r="E8" s="160">
        <v>1278.8699999999999</v>
      </c>
      <c r="F8" s="162">
        <v>4553</v>
      </c>
      <c r="H8" s="161"/>
      <c r="I8" s="161"/>
    </row>
    <row r="9" spans="1:9" ht="15.9" customHeight="1" x14ac:dyDescent="0.25">
      <c r="A9" s="158">
        <v>2005</v>
      </c>
      <c r="B9" s="159">
        <v>973</v>
      </c>
      <c r="C9" s="159">
        <v>158044</v>
      </c>
      <c r="D9" s="160">
        <v>689</v>
      </c>
      <c r="E9" s="160">
        <v>50648.07</v>
      </c>
      <c r="F9" s="162">
        <v>4245</v>
      </c>
      <c r="H9" s="161"/>
      <c r="I9" s="161"/>
    </row>
    <row r="10" spans="1:9" ht="15.9" customHeight="1" x14ac:dyDescent="0.25">
      <c r="A10" s="158">
        <v>2006</v>
      </c>
      <c r="B10" s="159">
        <v>1933</v>
      </c>
      <c r="C10" s="159">
        <v>479351.40059999999</v>
      </c>
      <c r="D10" s="160">
        <v>1175</v>
      </c>
      <c r="E10" s="160">
        <v>4002.59</v>
      </c>
      <c r="F10" s="162">
        <v>5968</v>
      </c>
      <c r="H10" s="161"/>
      <c r="I10" s="161"/>
    </row>
    <row r="11" spans="1:9" ht="15.9" customHeight="1" x14ac:dyDescent="0.25">
      <c r="A11" s="158">
        <v>2007</v>
      </c>
      <c r="B11" s="159">
        <v>1358</v>
      </c>
      <c r="C11" s="159">
        <v>536274.8014</v>
      </c>
      <c r="D11" s="160">
        <v>1096</v>
      </c>
      <c r="E11" s="160">
        <v>22923.72</v>
      </c>
      <c r="F11" s="162">
        <v>5403</v>
      </c>
      <c r="H11" s="161"/>
      <c r="I11" s="161"/>
    </row>
    <row r="12" spans="1:9" ht="15.9" customHeight="1" x14ac:dyDescent="0.25">
      <c r="A12" s="158">
        <v>2008</v>
      </c>
      <c r="B12" s="159">
        <v>1705</v>
      </c>
      <c r="C12" s="159">
        <v>109998.6</v>
      </c>
      <c r="D12" s="160">
        <v>942</v>
      </c>
      <c r="E12" s="160">
        <v>6663.38</v>
      </c>
      <c r="F12" s="162">
        <v>4790</v>
      </c>
      <c r="H12" s="161"/>
      <c r="I12" s="161"/>
    </row>
    <row r="13" spans="1:9" ht="15.9" customHeight="1" x14ac:dyDescent="0.25">
      <c r="A13" s="163">
        <v>2009</v>
      </c>
      <c r="B13" s="142"/>
      <c r="C13" s="164"/>
      <c r="D13" s="164"/>
      <c r="E13" s="164"/>
      <c r="F13" s="162">
        <v>4257</v>
      </c>
      <c r="H13" s="165"/>
      <c r="I13" s="165"/>
    </row>
    <row r="14" spans="1:9" ht="15.9" customHeight="1" x14ac:dyDescent="0.25">
      <c r="A14" s="166"/>
      <c r="B14" s="141"/>
      <c r="F14" s="141"/>
      <c r="H14" s="165"/>
      <c r="I14" s="165"/>
    </row>
    <row r="15" spans="1:9" ht="18.75" customHeight="1" x14ac:dyDescent="0.25">
      <c r="B15" s="142">
        <f>SUM(B3:B13)</f>
        <v>15703</v>
      </c>
      <c r="C15" s="142">
        <f>SUM(C3:C13)</f>
        <v>3129916.2035000003</v>
      </c>
      <c r="D15" s="142">
        <f t="shared" ref="D15:F15" si="0">SUM(D3:D13)</f>
        <v>9394</v>
      </c>
      <c r="E15" s="142">
        <f t="shared" si="0"/>
        <v>211412.4</v>
      </c>
      <c r="F15" s="142">
        <f t="shared" si="0"/>
        <v>29216</v>
      </c>
      <c r="H15" s="161"/>
      <c r="I15" s="165"/>
    </row>
    <row r="17" spans="2:2" x14ac:dyDescent="0.25">
      <c r="B17" s="141"/>
    </row>
  </sheetData>
  <pageMargins left="0.7" right="0.7" top="0.75" bottom="0.75" header="0.3" footer="0.3"/>
  <pageSetup orientation="portrait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187F99D5-F78B-4810-AFAB-810932C64360}">
      <selection activeCell="A13" sqref="A13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187F99D5-F78B-4810-AFAB-810932C64360}">
      <selection activeCell="S8" sqref="S8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187F99D5-F78B-4810-AFAB-810932C64360}">
      <selection activeCell="R10" sqref="R10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187F99D5-F78B-4810-AFAB-810932C64360}">
      <selection activeCell="S11" sqref="S11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="75" zoomScaleNormal="75" workbookViewId="0">
      <pane ySplit="1" topLeftCell="A2" activePane="bottomLeft" state="frozen"/>
      <selection pane="bottomLeft" activeCell="N2" sqref="N2:N10"/>
    </sheetView>
  </sheetViews>
  <sheetFormatPr defaultRowHeight="13.2" x14ac:dyDescent="0.25"/>
  <cols>
    <col min="1" max="1" width="11.33203125" customWidth="1"/>
    <col min="2" max="18" width="14.6640625" customWidth="1"/>
    <col min="19" max="19" width="16.5546875" customWidth="1"/>
    <col min="20" max="20" width="14.6640625" customWidth="1"/>
    <col min="21" max="21" width="12.33203125" customWidth="1"/>
  </cols>
  <sheetData>
    <row r="1" spans="1:20" ht="28.2" thickBot="1" x14ac:dyDescent="0.35">
      <c r="A1" s="1" t="s">
        <v>139</v>
      </c>
      <c r="B1" s="2" t="s">
        <v>65</v>
      </c>
      <c r="C1" s="3" t="s">
        <v>64</v>
      </c>
      <c r="D1" s="2" t="s">
        <v>66</v>
      </c>
      <c r="E1" s="3" t="s">
        <v>67</v>
      </c>
      <c r="F1" s="3" t="s">
        <v>68</v>
      </c>
      <c r="G1" s="3" t="s">
        <v>69</v>
      </c>
      <c r="H1" s="3" t="s">
        <v>70</v>
      </c>
      <c r="I1" s="3" t="s">
        <v>71</v>
      </c>
      <c r="J1" s="3" t="s">
        <v>72</v>
      </c>
      <c r="K1" s="3" t="s">
        <v>73</v>
      </c>
      <c r="L1" s="3" t="s">
        <v>74</v>
      </c>
      <c r="M1" s="3" t="s">
        <v>75</v>
      </c>
      <c r="N1" s="3" t="s">
        <v>76</v>
      </c>
      <c r="O1" s="3" t="s">
        <v>77</v>
      </c>
      <c r="P1" s="3" t="s">
        <v>78</v>
      </c>
      <c r="Q1" s="3" t="s">
        <v>79</v>
      </c>
      <c r="R1" s="3" t="s">
        <v>80</v>
      </c>
      <c r="S1" s="3" t="s">
        <v>0</v>
      </c>
      <c r="T1" s="3" t="s">
        <v>1</v>
      </c>
    </row>
    <row r="2" spans="1:20" ht="15" thickBot="1" x14ac:dyDescent="0.35">
      <c r="A2" s="4" t="s">
        <v>140</v>
      </c>
      <c r="B2" s="5">
        <v>91704267.723499998</v>
      </c>
      <c r="C2" s="5">
        <v>32102827.897500001</v>
      </c>
      <c r="D2" s="102">
        <v>19078969.351799998</v>
      </c>
      <c r="E2" s="6">
        <v>14744673.781099999</v>
      </c>
      <c r="F2" s="6">
        <v>865451.53269899997</v>
      </c>
      <c r="G2" s="6">
        <v>6627636.3057599999</v>
      </c>
      <c r="H2" s="6">
        <v>25971099.621800002</v>
      </c>
      <c r="I2" s="6">
        <v>13074579.6928</v>
      </c>
      <c r="J2" s="6">
        <v>5829328.22248</v>
      </c>
      <c r="K2" s="6">
        <v>13475312.5154</v>
      </c>
      <c r="L2" s="6">
        <v>19504466.285</v>
      </c>
      <c r="M2" s="6">
        <v>11256510.303099999</v>
      </c>
      <c r="N2" s="6">
        <v>18263292.545299999</v>
      </c>
      <c r="O2" s="6">
        <v>11989991.624</v>
      </c>
      <c r="P2" s="6">
        <v>18017955.5812</v>
      </c>
      <c r="Q2" s="6">
        <v>20847506.072500002</v>
      </c>
      <c r="R2" s="6">
        <v>10793568.7502</v>
      </c>
      <c r="S2" s="7">
        <f>SUM(B2:R2)</f>
        <v>334147437.80613893</v>
      </c>
      <c r="T2" s="11">
        <f>S2/$S$11</f>
        <v>0.31608131121700789</v>
      </c>
    </row>
    <row r="3" spans="1:20" ht="15" thickBot="1" x14ac:dyDescent="0.35">
      <c r="A3" s="4" t="s">
        <v>141</v>
      </c>
      <c r="B3" s="5">
        <v>63208645.703500003</v>
      </c>
      <c r="C3" s="5">
        <v>17739999.1675</v>
      </c>
      <c r="D3" s="102">
        <v>19579755.835099999</v>
      </c>
      <c r="E3" s="6">
        <v>26051802.039999999</v>
      </c>
      <c r="F3" s="6">
        <v>466179.62179</v>
      </c>
      <c r="G3" s="6">
        <v>14882747.3969</v>
      </c>
      <c r="H3" s="6">
        <v>2862704.6697200001</v>
      </c>
      <c r="I3" s="6">
        <v>35836326.691299997</v>
      </c>
      <c r="J3" s="6">
        <v>7415814.0815500002</v>
      </c>
      <c r="K3" s="6">
        <v>10534724.059699999</v>
      </c>
      <c r="L3" s="6">
        <v>30795603.465100002</v>
      </c>
      <c r="M3" s="6">
        <v>21600080.4355</v>
      </c>
      <c r="N3" s="6">
        <v>21009952.656599998</v>
      </c>
      <c r="O3" s="6">
        <v>12577510.984099999</v>
      </c>
      <c r="P3" s="6">
        <v>9530019.1065900009</v>
      </c>
      <c r="Q3" s="6">
        <v>6625846.0272700004</v>
      </c>
      <c r="R3" s="6">
        <v>30839991.029399998</v>
      </c>
      <c r="S3" s="7">
        <f t="shared" ref="S3:S11" si="0">SUM(B3:R3)</f>
        <v>331557702.97161996</v>
      </c>
      <c r="T3" s="11">
        <f t="shared" ref="T3:T10" si="1">S3/$S$11</f>
        <v>0.31363159384801215</v>
      </c>
    </row>
    <row r="4" spans="1:20" ht="15" thickBot="1" x14ac:dyDescent="0.35">
      <c r="A4" s="4" t="s">
        <v>142</v>
      </c>
      <c r="B4" s="5">
        <v>15717975.2481</v>
      </c>
      <c r="C4" s="5">
        <v>3555222.6397699998</v>
      </c>
      <c r="D4" s="102">
        <v>5942897.70732</v>
      </c>
      <c r="E4" s="6">
        <v>3673591.6277200002</v>
      </c>
      <c r="F4" s="6">
        <v>164572.183746</v>
      </c>
      <c r="G4" s="6">
        <v>3850067.9402200002</v>
      </c>
      <c r="H4" s="6">
        <v>407613.49667600001</v>
      </c>
      <c r="I4" s="6">
        <v>7549304.1396599999</v>
      </c>
      <c r="J4" s="6">
        <v>1239283.2527399999</v>
      </c>
      <c r="K4" s="6">
        <v>1375736.49973</v>
      </c>
      <c r="L4" s="6">
        <v>6524758.6753799999</v>
      </c>
      <c r="M4" s="6">
        <v>5907334.1031999998</v>
      </c>
      <c r="N4" s="6">
        <v>4010156.6858299999</v>
      </c>
      <c r="O4" s="6">
        <v>1817260.76205</v>
      </c>
      <c r="P4" s="6">
        <v>2360023.1599699999</v>
      </c>
      <c r="Q4" s="6">
        <v>1719502.2161699999</v>
      </c>
      <c r="R4" s="6">
        <v>4210818.1732000001</v>
      </c>
      <c r="S4" s="7">
        <f t="shared" si="0"/>
        <v>70026118.511482</v>
      </c>
      <c r="T4" s="11">
        <f t="shared" si="1"/>
        <v>6.6240063080741582E-2</v>
      </c>
    </row>
    <row r="5" spans="1:20" ht="15" thickBot="1" x14ac:dyDescent="0.35">
      <c r="A5" s="4" t="s">
        <v>143</v>
      </c>
      <c r="B5" s="5">
        <v>17230184.565499999</v>
      </c>
      <c r="C5" s="5">
        <v>4222172.7642999999</v>
      </c>
      <c r="D5" s="102">
        <v>7302499.0164099997</v>
      </c>
      <c r="E5" s="6">
        <v>4443293.9519400001</v>
      </c>
      <c r="F5" s="6">
        <v>271101.98223299999</v>
      </c>
      <c r="G5" s="6">
        <v>5454451.2466700003</v>
      </c>
      <c r="H5" s="6">
        <v>429651.491239</v>
      </c>
      <c r="I5" s="6">
        <v>8613457.6806700006</v>
      </c>
      <c r="J5" s="6">
        <v>1317241.0961800001</v>
      </c>
      <c r="K5" s="6">
        <v>1436788.9991899999</v>
      </c>
      <c r="L5" s="6">
        <v>6148852.0114599997</v>
      </c>
      <c r="M5" s="6">
        <v>7428701.6403099997</v>
      </c>
      <c r="N5" s="6">
        <v>4730180.7198900003</v>
      </c>
      <c r="O5" s="6">
        <v>1650002.2709999999</v>
      </c>
      <c r="P5" s="6">
        <v>3206487.2881700001</v>
      </c>
      <c r="Q5" s="6">
        <v>2128980.9383999999</v>
      </c>
      <c r="R5" s="6">
        <v>4706739.9917000001</v>
      </c>
      <c r="S5" s="7">
        <f t="shared" si="0"/>
        <v>80720787.655261979</v>
      </c>
      <c r="T5" s="11">
        <f t="shared" si="1"/>
        <v>7.6356510683010012E-2</v>
      </c>
    </row>
    <row r="6" spans="1:20" ht="15" thickBot="1" x14ac:dyDescent="0.35">
      <c r="A6" s="4" t="s">
        <v>144</v>
      </c>
      <c r="B6" s="5">
        <v>31610269.800999999</v>
      </c>
      <c r="C6" s="5">
        <v>3671357.8939100001</v>
      </c>
      <c r="D6" s="102">
        <v>8427143.95469</v>
      </c>
      <c r="E6" s="6">
        <v>3639393.7503300002</v>
      </c>
      <c r="F6" s="6">
        <v>304363.57733200002</v>
      </c>
      <c r="G6" s="6">
        <v>5735557.4385200003</v>
      </c>
      <c r="H6" s="6">
        <v>307753.76431699999</v>
      </c>
      <c r="I6" s="6">
        <v>5748509.0469899997</v>
      </c>
      <c r="J6" s="6">
        <v>878702.48462300003</v>
      </c>
      <c r="K6" s="5">
        <v>1278683.1679</v>
      </c>
      <c r="L6" s="6">
        <v>5025359.7456499999</v>
      </c>
      <c r="M6" s="6">
        <v>5264140.8629700001</v>
      </c>
      <c r="N6" s="6">
        <v>3757393.14329</v>
      </c>
      <c r="O6" s="6">
        <v>1007223.57476</v>
      </c>
      <c r="P6" s="6">
        <v>3702497.3974199998</v>
      </c>
      <c r="Q6" s="6">
        <v>1963208.93447</v>
      </c>
      <c r="R6" s="6">
        <v>3620872.26302</v>
      </c>
      <c r="S6" s="7">
        <f t="shared" si="0"/>
        <v>85942430.801192001</v>
      </c>
      <c r="T6" s="11">
        <f t="shared" si="1"/>
        <v>8.1295838732654988E-2</v>
      </c>
    </row>
    <row r="7" spans="1:20" ht="15" thickBot="1" x14ac:dyDescent="0.35">
      <c r="A7" s="4" t="s">
        <v>145</v>
      </c>
      <c r="B7" s="5">
        <v>35896318.812100001</v>
      </c>
      <c r="C7" s="5">
        <v>2563381.0043199998</v>
      </c>
      <c r="D7" s="5">
        <v>7114698.8032999998</v>
      </c>
      <c r="E7" s="5">
        <v>2184613.0083499998</v>
      </c>
      <c r="F7" s="5">
        <v>263508.53271699999</v>
      </c>
      <c r="G7" s="5">
        <v>4288415.7369999997</v>
      </c>
      <c r="H7" s="5">
        <v>120145.477954</v>
      </c>
      <c r="I7" s="5">
        <v>3568869.8993000002</v>
      </c>
      <c r="J7" s="5">
        <v>461040.52175999997</v>
      </c>
      <c r="K7" s="5">
        <v>621338.499021</v>
      </c>
      <c r="L7" s="5">
        <v>3251295.6235099998</v>
      </c>
      <c r="M7" s="5">
        <v>5259456.3380000005</v>
      </c>
      <c r="N7" s="5">
        <v>2205173.1121200002</v>
      </c>
      <c r="O7" s="5">
        <v>539148.70411499997</v>
      </c>
      <c r="P7" s="5">
        <v>3245330.5490299999</v>
      </c>
      <c r="Q7" s="5">
        <v>1132945.3810000001</v>
      </c>
      <c r="R7" s="5">
        <v>2090622.2758899999</v>
      </c>
      <c r="S7" s="7">
        <f t="shared" si="0"/>
        <v>74806302.279487014</v>
      </c>
      <c r="T7" s="11">
        <f t="shared" si="1"/>
        <v>7.0761799842122566E-2</v>
      </c>
    </row>
    <row r="8" spans="1:20" ht="15" thickBot="1" x14ac:dyDescent="0.35">
      <c r="A8" s="4" t="s">
        <v>146</v>
      </c>
      <c r="B8" s="5">
        <v>21242103.910999998</v>
      </c>
      <c r="C8" s="5">
        <v>1563481.55892</v>
      </c>
      <c r="D8" s="5">
        <v>4403987.6650099996</v>
      </c>
      <c r="E8" s="5">
        <v>745852.03408400004</v>
      </c>
      <c r="F8" s="5">
        <v>202794.07342100001</v>
      </c>
      <c r="G8" s="5">
        <v>2713455.2682599998</v>
      </c>
      <c r="H8" s="5">
        <v>30388.476123500001</v>
      </c>
      <c r="I8" s="5">
        <v>1843566.5136500001</v>
      </c>
      <c r="J8" s="5">
        <v>248719.27566399999</v>
      </c>
      <c r="K8" s="5">
        <v>268875.58746100002</v>
      </c>
      <c r="L8" s="5">
        <v>1417121.9560499999</v>
      </c>
      <c r="M8" s="5">
        <v>3300625.6908</v>
      </c>
      <c r="N8" s="5">
        <v>955513.94562200003</v>
      </c>
      <c r="O8" s="5">
        <v>312994.27639499999</v>
      </c>
      <c r="P8" s="5">
        <v>2111164.4427399999</v>
      </c>
      <c r="Q8" s="5">
        <v>599467.96777500003</v>
      </c>
      <c r="R8" s="5">
        <v>676398.56943599996</v>
      </c>
      <c r="S8" s="7">
        <f t="shared" si="0"/>
        <v>42636511.212411493</v>
      </c>
      <c r="T8" s="11">
        <f t="shared" si="1"/>
        <v>4.033131140618338E-2</v>
      </c>
    </row>
    <row r="9" spans="1:20" ht="15" thickBot="1" x14ac:dyDescent="0.35">
      <c r="A9" s="4" t="s">
        <v>147</v>
      </c>
      <c r="B9" s="5">
        <v>9125625.44245</v>
      </c>
      <c r="C9" s="5">
        <v>758178.935436</v>
      </c>
      <c r="D9" s="5">
        <v>2657301.9047900001</v>
      </c>
      <c r="E9" s="5">
        <v>278992.10647</v>
      </c>
      <c r="F9" s="5">
        <v>208681.08730700001</v>
      </c>
      <c r="G9" s="5">
        <v>1343319.33785</v>
      </c>
      <c r="H9" s="5">
        <v>1017.67880111</v>
      </c>
      <c r="I9" s="5">
        <v>788451.98863699997</v>
      </c>
      <c r="J9" s="5">
        <v>119078.427498</v>
      </c>
      <c r="K9" s="5">
        <v>121102.220568</v>
      </c>
      <c r="L9" s="5">
        <v>632545.86473399994</v>
      </c>
      <c r="M9" s="5">
        <v>2860220.0745399999</v>
      </c>
      <c r="N9" s="5">
        <v>432196.82870000001</v>
      </c>
      <c r="O9" s="5">
        <v>126891.158329</v>
      </c>
      <c r="P9" s="5">
        <v>1273329.2344500001</v>
      </c>
      <c r="Q9" s="5">
        <v>299050.56453500001</v>
      </c>
      <c r="R9" s="5">
        <v>273963.536677</v>
      </c>
      <c r="S9" s="7">
        <f t="shared" si="0"/>
        <v>21299946.391772106</v>
      </c>
      <c r="T9" s="11">
        <f t="shared" si="1"/>
        <v>2.0148336400739607E-2</v>
      </c>
    </row>
    <row r="10" spans="1:20" ht="15" thickBot="1" x14ac:dyDescent="0.35">
      <c r="A10" s="4" t="s">
        <v>148</v>
      </c>
      <c r="B10" s="5">
        <v>3922926.9370900001</v>
      </c>
      <c r="C10" s="5">
        <v>894721.36276299995</v>
      </c>
      <c r="D10" s="5">
        <v>3572565.8791899998</v>
      </c>
      <c r="E10" s="5">
        <v>106497.106445</v>
      </c>
      <c r="F10" s="5">
        <v>218268.084195</v>
      </c>
      <c r="G10" s="5">
        <v>996985.62816299999</v>
      </c>
      <c r="H10" s="5">
        <v>0</v>
      </c>
      <c r="I10" s="5">
        <v>506012.984497</v>
      </c>
      <c r="J10" s="5">
        <v>113552.138047</v>
      </c>
      <c r="K10" s="5">
        <v>120069.863707</v>
      </c>
      <c r="L10" s="5">
        <v>564083.613901</v>
      </c>
      <c r="M10" s="5">
        <v>2837444.8410700001</v>
      </c>
      <c r="N10" s="5">
        <v>391316.65077299997</v>
      </c>
      <c r="O10" s="5">
        <v>110745.959919</v>
      </c>
      <c r="P10" s="5">
        <v>1136447.87738</v>
      </c>
      <c r="Q10" s="5">
        <v>322936.43784700002</v>
      </c>
      <c r="R10" s="5">
        <v>204766.49328299999</v>
      </c>
      <c r="S10" s="7">
        <f t="shared" si="0"/>
        <v>16019341.858269999</v>
      </c>
      <c r="T10" s="11">
        <f t="shared" si="1"/>
        <v>1.5153234789527559E-2</v>
      </c>
    </row>
    <row r="11" spans="1:20" ht="14.4" thickBot="1" x14ac:dyDescent="0.35">
      <c r="A11" s="8" t="s">
        <v>0</v>
      </c>
      <c r="B11" s="9">
        <f>SUM(B2:B10)</f>
        <v>289658318.14423996</v>
      </c>
      <c r="C11" s="9">
        <f t="shared" ref="C11:R11" si="2">SUM(C2:C10)</f>
        <v>67071343.224419013</v>
      </c>
      <c r="D11" s="9">
        <f t="shared" si="2"/>
        <v>78079820.117609993</v>
      </c>
      <c r="E11" s="9">
        <f t="shared" si="2"/>
        <v>55868709.406438991</v>
      </c>
      <c r="F11" s="9">
        <f t="shared" si="2"/>
        <v>2964920.6754400004</v>
      </c>
      <c r="G11" s="9">
        <f t="shared" si="2"/>
        <v>45892636.299343005</v>
      </c>
      <c r="H11" s="9">
        <f t="shared" si="2"/>
        <v>30130374.676630612</v>
      </c>
      <c r="I11" s="9">
        <f t="shared" si="2"/>
        <v>77529078.637503982</v>
      </c>
      <c r="J11" s="9">
        <f t="shared" si="2"/>
        <v>17622759.500542004</v>
      </c>
      <c r="K11" s="9">
        <f t="shared" si="2"/>
        <v>29232631.412676994</v>
      </c>
      <c r="L11" s="9">
        <f t="shared" si="2"/>
        <v>73864087.240784988</v>
      </c>
      <c r="M11" s="9">
        <f t="shared" si="2"/>
        <v>65714514.289489999</v>
      </c>
      <c r="N11" s="9">
        <f t="shared" si="2"/>
        <v>55755176.288124993</v>
      </c>
      <c r="O11" s="9">
        <f t="shared" si="2"/>
        <v>30131769.314667996</v>
      </c>
      <c r="P11" s="9">
        <f t="shared" si="2"/>
        <v>44583254.636949994</v>
      </c>
      <c r="Q11" s="9">
        <f t="shared" si="2"/>
        <v>35639444.539967008</v>
      </c>
      <c r="R11" s="9">
        <f t="shared" si="2"/>
        <v>57417741.082805999</v>
      </c>
      <c r="S11" s="7">
        <f t="shared" si="0"/>
        <v>1057156579.4876357</v>
      </c>
      <c r="T11" s="10">
        <f>SUM(T2:T10)</f>
        <v>0.99999999999999989</v>
      </c>
    </row>
    <row r="13" spans="1:20" ht="18" customHeight="1" x14ac:dyDescent="0.25">
      <c r="A13" s="14" t="s">
        <v>139</v>
      </c>
      <c r="B13" s="18" t="s">
        <v>65</v>
      </c>
      <c r="C13" s="18" t="s">
        <v>64</v>
      </c>
      <c r="D13" s="18" t="s">
        <v>66</v>
      </c>
      <c r="E13" s="18" t="s">
        <v>67</v>
      </c>
      <c r="F13" s="18" t="s">
        <v>68</v>
      </c>
      <c r="G13" s="18" t="s">
        <v>69</v>
      </c>
      <c r="H13" s="18" t="s">
        <v>70</v>
      </c>
      <c r="I13" s="18" t="s">
        <v>71</v>
      </c>
      <c r="J13" s="18" t="s">
        <v>72</v>
      </c>
      <c r="K13" s="18" t="s">
        <v>73</v>
      </c>
      <c r="L13" s="18" t="s">
        <v>74</v>
      </c>
      <c r="M13" s="18" t="s">
        <v>75</v>
      </c>
      <c r="N13" s="18" t="s">
        <v>76</v>
      </c>
      <c r="O13" s="18" t="s">
        <v>77</v>
      </c>
      <c r="P13" s="18" t="s">
        <v>78</v>
      </c>
      <c r="Q13" s="18" t="s">
        <v>79</v>
      </c>
      <c r="R13" s="18" t="s">
        <v>80</v>
      </c>
      <c r="S13" s="18" t="s">
        <v>2</v>
      </c>
    </row>
    <row r="14" spans="1:20" ht="18" customHeight="1" x14ac:dyDescent="0.25">
      <c r="A14" s="17">
        <v>1</v>
      </c>
      <c r="B14" s="15">
        <f>SUM(B2/$B$11)</f>
        <v>0.31659462884071016</v>
      </c>
      <c r="C14" s="15">
        <f>SUM(C2/$C$11)</f>
        <v>0.47863702073305364</v>
      </c>
      <c r="D14" s="15">
        <f>SUM(D2/$D$11)</f>
        <v>0.24435211714194202</v>
      </c>
      <c r="E14" s="15">
        <f>SUM(E2/$E$11)</f>
        <v>0.26391649167755149</v>
      </c>
      <c r="F14" s="15">
        <f>SUM(F2/$F$11)</f>
        <v>0.29189702775793996</v>
      </c>
      <c r="G14" s="15">
        <f>SUM(G2/$G$11)</f>
        <v>0.14441611640111598</v>
      </c>
      <c r="H14" s="15">
        <f>SUM(H2/$H$11)</f>
        <v>0.86195740678735799</v>
      </c>
      <c r="I14" s="15">
        <f>SUM(I2/$I$11)</f>
        <v>0.16864097861825089</v>
      </c>
      <c r="J14" s="15">
        <f>SUM(J2/$J$11)</f>
        <v>0.33078407625665629</v>
      </c>
      <c r="K14" s="15">
        <f>SUM(K2/$K$11)</f>
        <v>0.46096816688066983</v>
      </c>
      <c r="L14" s="15">
        <f>SUM(L2/$L$11)</f>
        <v>0.26405885476413715</v>
      </c>
      <c r="M14" s="15">
        <f>SUM(M2/$M$11)</f>
        <v>0.17129412618819737</v>
      </c>
      <c r="N14" s="15">
        <f t="shared" ref="N14:N22" si="3">SUM(N2/$N$11)</f>
        <v>0.32756227782190339</v>
      </c>
      <c r="O14" s="15">
        <f>SUM(O2/$O$11)</f>
        <v>0.39791860540241597</v>
      </c>
      <c r="P14" s="15">
        <f>SUM(P2/$P$11)</f>
        <v>0.40414177313710437</v>
      </c>
      <c r="Q14" s="15">
        <f>SUM(Q2/$Q$11)</f>
        <v>0.58495597621116291</v>
      </c>
      <c r="R14" s="15">
        <f>SUM(R2/$R$11)</f>
        <v>0.18798316594576345</v>
      </c>
      <c r="S14" s="16">
        <f>(S2/$S$11)</f>
        <v>0.31608131121700789</v>
      </c>
    </row>
    <row r="15" spans="1:20" ht="18" customHeight="1" x14ac:dyDescent="0.25">
      <c r="A15" s="17">
        <v>2</v>
      </c>
      <c r="B15" s="15">
        <f t="shared" ref="B15:B22" si="4">SUM(B3/$B$11)</f>
        <v>0.2182179545488635</v>
      </c>
      <c r="C15" s="15">
        <f t="shared" ref="C15:C22" si="5">SUM(C3/$C$11)</f>
        <v>0.26449446685661882</v>
      </c>
      <c r="D15" s="15">
        <f t="shared" ref="D15:D22" si="6">SUM(D3/$D$11)</f>
        <v>0.25076589323089404</v>
      </c>
      <c r="E15" s="15">
        <f t="shared" ref="E15:E22" si="7">SUM(E3/$E$11)</f>
        <v>0.46630398870458734</v>
      </c>
      <c r="F15" s="15">
        <f t="shared" ref="F15:F22" si="8">SUM(F3/$F$11)</f>
        <v>0.15723173495048665</v>
      </c>
      <c r="G15" s="15">
        <f t="shared" ref="G15:G22" si="9">SUM(G3/$G$11)</f>
        <v>0.32429488904983783</v>
      </c>
      <c r="H15" s="15">
        <f t="shared" ref="H15:H22" si="10">SUM(H3/$H$11)</f>
        <v>9.5010589826496225E-2</v>
      </c>
      <c r="I15" s="15">
        <f t="shared" ref="I15:I22" si="11">SUM(I3/$I$11)</f>
        <v>0.46223078257974426</v>
      </c>
      <c r="J15" s="15">
        <f t="shared" ref="J15:J22" si="12">SUM(J3/$J$11)</f>
        <v>0.42080890233575058</v>
      </c>
      <c r="K15" s="15">
        <f t="shared" ref="K15:K22" si="13">SUM(K3/$K$11)</f>
        <v>0.36037549651214501</v>
      </c>
      <c r="L15" s="15">
        <f t="shared" ref="L15:L22" si="14">SUM(L3/$L$11)</f>
        <v>0.41692254809446588</v>
      </c>
      <c r="M15" s="15">
        <f t="shared" ref="M15:M22" si="15">SUM(M3/$M$11)</f>
        <v>0.32869573288399989</v>
      </c>
      <c r="N15" s="15">
        <f t="shared" si="3"/>
        <v>0.3768251497946532</v>
      </c>
      <c r="O15" s="15">
        <f t="shared" ref="O15:O22" si="16">SUM(O3/$O$11)</f>
        <v>0.41741694132701757</v>
      </c>
      <c r="P15" s="15">
        <f t="shared" ref="P15:P22" si="17">SUM(P3/$P$11)</f>
        <v>0.21375781521996939</v>
      </c>
      <c r="Q15" s="15">
        <f t="shared" ref="Q15:Q22" si="18">SUM(Q3/$Q$11)</f>
        <v>0.18591327987279946</v>
      </c>
      <c r="R15" s="15">
        <f t="shared" ref="R15:R22" si="19">SUM(R3/$R$11)</f>
        <v>0.53711606287198876</v>
      </c>
      <c r="S15" s="16">
        <f t="shared" ref="S15:S22" si="20">(S3/$S$11)</f>
        <v>0.31363159384801215</v>
      </c>
    </row>
    <row r="16" spans="1:20" ht="18" customHeight="1" x14ac:dyDescent="0.25">
      <c r="A16" s="17">
        <v>3</v>
      </c>
      <c r="B16" s="15">
        <f t="shared" si="4"/>
        <v>5.4263849037033296E-2</v>
      </c>
      <c r="C16" s="15">
        <f t="shared" si="5"/>
        <v>5.3006581780751211E-2</v>
      </c>
      <c r="D16" s="15">
        <f t="shared" si="6"/>
        <v>7.6113107053376122E-2</v>
      </c>
      <c r="E16" s="15">
        <f t="shared" si="7"/>
        <v>6.5754009117966319E-2</v>
      </c>
      <c r="F16" s="15">
        <f t="shared" si="8"/>
        <v>5.5506437359096342E-2</v>
      </c>
      <c r="G16" s="15">
        <f t="shared" si="9"/>
        <v>8.3892934698874932E-2</v>
      </c>
      <c r="H16" s="15">
        <f t="shared" si="10"/>
        <v>1.3528324856582306E-2</v>
      </c>
      <c r="I16" s="15">
        <f t="shared" si="11"/>
        <v>9.7373840529662803E-2</v>
      </c>
      <c r="J16" s="15">
        <f t="shared" si="12"/>
        <v>7.032288290048358E-2</v>
      </c>
      <c r="K16" s="15">
        <f t="shared" si="13"/>
        <v>4.7061671606251618E-2</v>
      </c>
      <c r="L16" s="15">
        <f t="shared" si="14"/>
        <v>8.8334655163480741E-2</v>
      </c>
      <c r="M16" s="15">
        <f t="shared" si="15"/>
        <v>8.9893901934306533E-2</v>
      </c>
      <c r="N16" s="15">
        <f t="shared" si="3"/>
        <v>7.1924383578428439E-2</v>
      </c>
      <c r="O16" s="15">
        <f t="shared" si="16"/>
        <v>6.0310456484391262E-2</v>
      </c>
      <c r="P16" s="15">
        <f t="shared" si="17"/>
        <v>5.2935192353903315E-2</v>
      </c>
      <c r="Q16" s="15">
        <f t="shared" si="18"/>
        <v>4.824716654160266E-2</v>
      </c>
      <c r="R16" s="15">
        <f t="shared" si="19"/>
        <v>7.3336534906994946E-2</v>
      </c>
      <c r="S16" s="16">
        <f t="shared" si="20"/>
        <v>6.6240063080741582E-2</v>
      </c>
    </row>
    <row r="17" spans="1:20" ht="18" customHeight="1" x14ac:dyDescent="0.25">
      <c r="A17" s="17">
        <v>4</v>
      </c>
      <c r="B17" s="15">
        <f t="shared" si="4"/>
        <v>5.9484514982649159E-2</v>
      </c>
      <c r="C17" s="15">
        <f t="shared" si="5"/>
        <v>6.2950472755148451E-2</v>
      </c>
      <c r="D17" s="15">
        <f t="shared" si="6"/>
        <v>9.3526073771819637E-2</v>
      </c>
      <c r="E17" s="15">
        <f t="shared" si="7"/>
        <v>7.9530993272379058E-2</v>
      </c>
      <c r="F17" s="15">
        <f t="shared" si="8"/>
        <v>9.1436504348558295E-2</v>
      </c>
      <c r="G17" s="15">
        <f t="shared" si="9"/>
        <v>0.11885242789480119</v>
      </c>
      <c r="H17" s="15">
        <f t="shared" si="10"/>
        <v>1.4259746048635814E-2</v>
      </c>
      <c r="I17" s="15">
        <f t="shared" si="11"/>
        <v>0.11109970390520441</v>
      </c>
      <c r="J17" s="15">
        <f t="shared" si="12"/>
        <v>7.4746585297239473E-2</v>
      </c>
      <c r="K17" s="15">
        <f t="shared" si="13"/>
        <v>4.9150176694901418E-2</v>
      </c>
      <c r="L17" s="15">
        <f t="shared" si="14"/>
        <v>8.3245488317153851E-2</v>
      </c>
      <c r="M17" s="15">
        <f t="shared" si="15"/>
        <v>0.11304506653712121</v>
      </c>
      <c r="N17" s="15">
        <f t="shared" si="3"/>
        <v>8.483841384423095E-2</v>
      </c>
      <c r="O17" s="15">
        <f t="shared" si="16"/>
        <v>5.4759554733375279E-2</v>
      </c>
      <c r="P17" s="15">
        <f t="shared" si="17"/>
        <v>7.19213371540737E-2</v>
      </c>
      <c r="Q17" s="15">
        <f t="shared" si="18"/>
        <v>5.973664757913117E-2</v>
      </c>
      <c r="R17" s="15">
        <f t="shared" si="19"/>
        <v>8.1973618309227683E-2</v>
      </c>
      <c r="S17" s="16">
        <f t="shared" si="20"/>
        <v>7.6356510683010012E-2</v>
      </c>
    </row>
    <row r="18" spans="1:20" ht="18" customHeight="1" x14ac:dyDescent="0.25">
      <c r="A18" s="17">
        <v>5</v>
      </c>
      <c r="B18" s="15">
        <f t="shared" si="4"/>
        <v>0.10912950818577619</v>
      </c>
      <c r="C18" s="15">
        <f t="shared" si="5"/>
        <v>5.4738100020238593E-2</v>
      </c>
      <c r="D18" s="15">
        <f t="shared" si="6"/>
        <v>0.10792985872657455</v>
      </c>
      <c r="E18" s="15">
        <f t="shared" si="7"/>
        <v>6.5141897656052744E-2</v>
      </c>
      <c r="F18" s="15">
        <f t="shared" si="8"/>
        <v>0.10265488039973678</v>
      </c>
      <c r="G18" s="15">
        <f t="shared" si="9"/>
        <v>0.12497772847715245</v>
      </c>
      <c r="H18" s="15">
        <f t="shared" si="10"/>
        <v>1.0214070273599902E-2</v>
      </c>
      <c r="I18" s="15">
        <f t="shared" si="11"/>
        <v>7.414648991080891E-2</v>
      </c>
      <c r="J18" s="15">
        <f t="shared" si="12"/>
        <v>4.9861798579046303E-2</v>
      </c>
      <c r="K18" s="15">
        <f t="shared" si="13"/>
        <v>4.374163755047681E-2</v>
      </c>
      <c r="L18" s="15">
        <f t="shared" si="14"/>
        <v>6.8035224333960004E-2</v>
      </c>
      <c r="M18" s="15">
        <f t="shared" si="15"/>
        <v>8.0106212758113873E-2</v>
      </c>
      <c r="N18" s="15">
        <f t="shared" si="3"/>
        <v>6.7390929299066135E-2</v>
      </c>
      <c r="O18" s="15">
        <f t="shared" si="16"/>
        <v>3.3427296095410119E-2</v>
      </c>
      <c r="P18" s="15">
        <f t="shared" si="17"/>
        <v>8.3046817186635369E-2</v>
      </c>
      <c r="Q18" s="15">
        <f t="shared" si="18"/>
        <v>5.5085284291353252E-2</v>
      </c>
      <c r="R18" s="15">
        <f t="shared" si="19"/>
        <v>6.3061907256123081E-2</v>
      </c>
      <c r="S18" s="16">
        <f t="shared" si="20"/>
        <v>8.1295838732654988E-2</v>
      </c>
    </row>
    <row r="19" spans="1:20" ht="18" customHeight="1" x14ac:dyDescent="0.25">
      <c r="A19" s="17">
        <v>6</v>
      </c>
      <c r="B19" s="15">
        <f t="shared" si="4"/>
        <v>0.1239264214543456</v>
      </c>
      <c r="C19" s="15">
        <f t="shared" si="5"/>
        <v>3.8218721753387169E-2</v>
      </c>
      <c r="D19" s="15">
        <f t="shared" si="6"/>
        <v>9.1120840091374167E-2</v>
      </c>
      <c r="E19" s="15">
        <f t="shared" si="7"/>
        <v>3.9102621692174232E-2</v>
      </c>
      <c r="F19" s="15">
        <f t="shared" si="8"/>
        <v>8.8875407325322384E-2</v>
      </c>
      <c r="G19" s="15">
        <f t="shared" si="9"/>
        <v>9.3444527985449208E-2</v>
      </c>
      <c r="H19" s="15">
        <f t="shared" si="10"/>
        <v>3.987520209869342E-3</v>
      </c>
      <c r="I19" s="15">
        <f t="shared" si="11"/>
        <v>4.6032662350943922E-2</v>
      </c>
      <c r="J19" s="15">
        <f t="shared" si="12"/>
        <v>2.6161653159133238E-2</v>
      </c>
      <c r="K19" s="15">
        <f t="shared" si="13"/>
        <v>2.1254962998355015E-2</v>
      </c>
      <c r="L19" s="15">
        <f t="shared" si="14"/>
        <v>4.4017272059577499E-2</v>
      </c>
      <c r="M19" s="15">
        <f t="shared" si="15"/>
        <v>8.0034926756525807E-2</v>
      </c>
      <c r="N19" s="15">
        <f t="shared" si="3"/>
        <v>3.9551002416786704E-2</v>
      </c>
      <c r="O19" s="15">
        <f t="shared" si="16"/>
        <v>1.7893031719599189E-2</v>
      </c>
      <c r="P19" s="15">
        <f t="shared" si="17"/>
        <v>7.2792589402845304E-2</v>
      </c>
      <c r="Q19" s="15">
        <f t="shared" si="18"/>
        <v>3.1789086379544591E-2</v>
      </c>
      <c r="R19" s="15">
        <f t="shared" si="19"/>
        <v>3.6410737107803882E-2</v>
      </c>
      <c r="S19" s="16">
        <f t="shared" si="20"/>
        <v>7.0761799842122566E-2</v>
      </c>
    </row>
    <row r="20" spans="1:20" ht="18" customHeight="1" x14ac:dyDescent="0.25">
      <c r="A20" s="17">
        <v>7</v>
      </c>
      <c r="B20" s="15">
        <f t="shared" si="4"/>
        <v>7.3335038493257274E-2</v>
      </c>
      <c r="C20" s="15">
        <f t="shared" si="5"/>
        <v>2.3310723831616587E-2</v>
      </c>
      <c r="D20" s="15">
        <f t="shared" si="6"/>
        <v>5.6403660489693308E-2</v>
      </c>
      <c r="E20" s="15">
        <f t="shared" si="7"/>
        <v>1.3350085262539444E-2</v>
      </c>
      <c r="F20" s="15">
        <f t="shared" si="8"/>
        <v>6.8397807435743599E-2</v>
      </c>
      <c r="G20" s="15">
        <f t="shared" si="9"/>
        <v>5.9126158073835595E-2</v>
      </c>
      <c r="H20" s="15">
        <f t="shared" si="10"/>
        <v>1.0085661545745587E-3</v>
      </c>
      <c r="I20" s="15">
        <f t="shared" si="11"/>
        <v>2.3779032926081901E-2</v>
      </c>
      <c r="J20" s="15">
        <f t="shared" si="12"/>
        <v>1.4113526071575249E-2</v>
      </c>
      <c r="K20" s="15">
        <f t="shared" si="13"/>
        <v>9.1977894040835371E-3</v>
      </c>
      <c r="L20" s="15">
        <f t="shared" si="14"/>
        <v>1.9185533985283151E-2</v>
      </c>
      <c r="M20" s="15">
        <f t="shared" si="15"/>
        <v>5.0226737981503775E-2</v>
      </c>
      <c r="N20" s="15">
        <f t="shared" si="3"/>
        <v>1.7137672396266998E-2</v>
      </c>
      <c r="O20" s="15">
        <f t="shared" si="16"/>
        <v>1.0387517345111093E-2</v>
      </c>
      <c r="P20" s="15">
        <f t="shared" si="17"/>
        <v>4.7353304731375431E-2</v>
      </c>
      <c r="Q20" s="15">
        <f t="shared" si="18"/>
        <v>1.6820351032764861E-2</v>
      </c>
      <c r="R20" s="15">
        <f t="shared" si="19"/>
        <v>1.1780306168097417E-2</v>
      </c>
      <c r="S20" s="16">
        <f t="shared" si="20"/>
        <v>4.033131140618338E-2</v>
      </c>
    </row>
    <row r="21" spans="1:20" ht="18" customHeight="1" x14ac:dyDescent="0.25">
      <c r="A21" s="17">
        <v>8</v>
      </c>
      <c r="B21" s="15">
        <f t="shared" si="4"/>
        <v>3.1504793305834736E-2</v>
      </c>
      <c r="C21" s="15">
        <f t="shared" si="5"/>
        <v>1.1304066669712466E-2</v>
      </c>
      <c r="D21" s="15">
        <f t="shared" si="6"/>
        <v>3.403314583444688E-2</v>
      </c>
      <c r="E21" s="15">
        <f t="shared" si="7"/>
        <v>4.9937095278210514E-3</v>
      </c>
      <c r="F21" s="15">
        <f t="shared" si="8"/>
        <v>7.0383362710380537E-2</v>
      </c>
      <c r="G21" s="15">
        <f t="shared" si="9"/>
        <v>2.9270912420196502E-2</v>
      </c>
      <c r="H21" s="15">
        <f t="shared" si="10"/>
        <v>3.3775842883869635E-5</v>
      </c>
      <c r="I21" s="15">
        <f t="shared" si="11"/>
        <v>1.0169758269971152E-2</v>
      </c>
      <c r="J21" s="15">
        <f t="shared" si="12"/>
        <v>6.7570818006304654E-3</v>
      </c>
      <c r="K21" s="15">
        <f t="shared" si="13"/>
        <v>4.1427067874390171E-3</v>
      </c>
      <c r="L21" s="15">
        <f t="shared" si="14"/>
        <v>8.5636455869548978E-3</v>
      </c>
      <c r="M21" s="15">
        <f t="shared" si="15"/>
        <v>4.3524936697241133E-2</v>
      </c>
      <c r="N21" s="15">
        <f t="shared" si="3"/>
        <v>7.7516897528319964E-3</v>
      </c>
      <c r="O21" s="15">
        <f t="shared" si="16"/>
        <v>4.2112083430570412E-3</v>
      </c>
      <c r="P21" s="15">
        <f t="shared" si="17"/>
        <v>2.8560706139983828E-2</v>
      </c>
      <c r="Q21" s="15">
        <f t="shared" si="18"/>
        <v>8.3909995903453782E-3</v>
      </c>
      <c r="R21" s="15">
        <f t="shared" si="19"/>
        <v>4.7714091761620978E-3</v>
      </c>
      <c r="S21" s="16">
        <f t="shared" si="20"/>
        <v>2.0148336400739607E-2</v>
      </c>
    </row>
    <row r="22" spans="1:20" ht="18" customHeight="1" x14ac:dyDescent="0.25">
      <c r="A22" s="17">
        <v>9</v>
      </c>
      <c r="B22" s="15">
        <f t="shared" si="4"/>
        <v>1.3543291151530185E-2</v>
      </c>
      <c r="C22" s="15">
        <f t="shared" si="5"/>
        <v>1.3339845599472863E-2</v>
      </c>
      <c r="D22" s="15">
        <f t="shared" si="6"/>
        <v>4.5755303659879322E-2</v>
      </c>
      <c r="E22" s="15">
        <f t="shared" si="7"/>
        <v>1.9062030889284507E-3</v>
      </c>
      <c r="F22" s="15">
        <f t="shared" si="8"/>
        <v>7.3616837712735292E-2</v>
      </c>
      <c r="G22" s="15">
        <f t="shared" si="9"/>
        <v>2.1724304998736208E-2</v>
      </c>
      <c r="H22" s="15">
        <f t="shared" si="10"/>
        <v>0</v>
      </c>
      <c r="I22" s="15">
        <f t="shared" si="11"/>
        <v>6.5267509093319843E-3</v>
      </c>
      <c r="J22" s="15">
        <f t="shared" si="12"/>
        <v>6.4434935994846666E-3</v>
      </c>
      <c r="K22" s="15">
        <f t="shared" si="13"/>
        <v>4.1073915656778892E-3</v>
      </c>
      <c r="L22" s="15">
        <f t="shared" si="14"/>
        <v>7.6367776949869915E-3</v>
      </c>
      <c r="M22" s="15">
        <f t="shared" si="15"/>
        <v>4.3178358262990379E-2</v>
      </c>
      <c r="N22" s="15">
        <f t="shared" si="3"/>
        <v>7.0184810958322536E-3</v>
      </c>
      <c r="O22" s="15">
        <f t="shared" si="16"/>
        <v>3.6753885496225878E-3</v>
      </c>
      <c r="P22" s="15">
        <f t="shared" si="17"/>
        <v>2.5490464674109446E-2</v>
      </c>
      <c r="Q22" s="15">
        <f t="shared" si="18"/>
        <v>9.061208501295541E-3</v>
      </c>
      <c r="R22" s="15">
        <f t="shared" si="19"/>
        <v>3.5662582578386776E-3</v>
      </c>
      <c r="S22" s="16">
        <f t="shared" si="20"/>
        <v>1.5153234789527559E-2</v>
      </c>
    </row>
    <row r="23" spans="1:20" x14ac:dyDescent="0.25">
      <c r="B23" s="28">
        <f>SUM(B14:B22)</f>
        <v>1</v>
      </c>
      <c r="C23" s="28">
        <f t="shared" ref="C23:R23" si="21">SUM(C14:C22)</f>
        <v>0.99999999999999978</v>
      </c>
      <c r="D23" s="28">
        <f t="shared" si="21"/>
        <v>1.0000000000000002</v>
      </c>
      <c r="E23" s="28">
        <f t="shared" si="21"/>
        <v>1.0000000000000002</v>
      </c>
      <c r="F23" s="28">
        <f t="shared" si="21"/>
        <v>1</v>
      </c>
      <c r="G23" s="28">
        <f t="shared" si="21"/>
        <v>1</v>
      </c>
      <c r="H23" s="28">
        <f t="shared" si="21"/>
        <v>1</v>
      </c>
      <c r="I23" s="28">
        <f t="shared" si="21"/>
        <v>1.0000000000000002</v>
      </c>
      <c r="J23" s="28">
        <f t="shared" si="21"/>
        <v>0.99999999999999989</v>
      </c>
      <c r="K23" s="28">
        <f t="shared" si="21"/>
        <v>1.0000000000000002</v>
      </c>
      <c r="L23" s="28">
        <f t="shared" si="21"/>
        <v>1</v>
      </c>
      <c r="M23" s="28">
        <f t="shared" si="21"/>
        <v>1</v>
      </c>
      <c r="N23" s="28">
        <f t="shared" si="21"/>
        <v>1</v>
      </c>
      <c r="O23" s="28">
        <f t="shared" si="21"/>
        <v>1.0000000000000002</v>
      </c>
      <c r="P23" s="28">
        <f t="shared" si="21"/>
        <v>1</v>
      </c>
      <c r="Q23" s="28">
        <f t="shared" si="21"/>
        <v>1</v>
      </c>
      <c r="R23" s="28">
        <f t="shared" si="21"/>
        <v>1</v>
      </c>
      <c r="S23" s="28">
        <f>SUM(S14:S22)</f>
        <v>0.99999999999999989</v>
      </c>
    </row>
    <row r="25" spans="1:20" ht="30" customHeight="1" x14ac:dyDescent="0.25">
      <c r="A25" s="118" t="s">
        <v>139</v>
      </c>
      <c r="B25" s="119" t="s">
        <v>87</v>
      </c>
      <c r="C25" s="119" t="s">
        <v>88</v>
      </c>
      <c r="D25" s="119" t="s">
        <v>89</v>
      </c>
      <c r="E25" s="96"/>
      <c r="F25" s="96"/>
      <c r="G25" s="96"/>
      <c r="H25" s="9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2"/>
    </row>
    <row r="26" spans="1:20" ht="18" customHeight="1" x14ac:dyDescent="0.25">
      <c r="A26" s="120" t="s">
        <v>140</v>
      </c>
      <c r="B26" s="106">
        <f>SUM(B2+F2+D2+M2+N2+Q2)</f>
        <v>162015997.52889898</v>
      </c>
      <c r="C26" s="106">
        <f>C2+L2+P2+G2+I2</f>
        <v>89327465.762260005</v>
      </c>
      <c r="D26" s="106">
        <f>E2+H2+R2+K2+J2+O2</f>
        <v>82803974.514980003</v>
      </c>
      <c r="E26" s="46"/>
      <c r="F26" s="75" t="s">
        <v>92</v>
      </c>
      <c r="G26" s="46"/>
      <c r="H26" s="46"/>
      <c r="I26" s="12"/>
      <c r="J26" s="20"/>
      <c r="K26" s="12"/>
      <c r="L26" s="12"/>
      <c r="M26" s="12"/>
      <c r="N26" s="12"/>
      <c r="O26" s="12"/>
      <c r="P26" s="12"/>
      <c r="Q26" s="12"/>
      <c r="R26" s="12"/>
      <c r="S26" s="12"/>
      <c r="T26" s="21"/>
    </row>
    <row r="27" spans="1:20" ht="18" customHeight="1" x14ac:dyDescent="0.25">
      <c r="A27" s="120" t="s">
        <v>141</v>
      </c>
      <c r="B27" s="106">
        <f t="shared" ref="B27:B34" si="22">SUM(B3+F3+D3+M3+N3+Q3)</f>
        <v>132490460.27976</v>
      </c>
      <c r="C27" s="106">
        <f t="shared" ref="C27:C34" si="23">C3+L3+P3+G3+I3</f>
        <v>108784695.82739002</v>
      </c>
      <c r="D27" s="106">
        <f t="shared" ref="D27:D34" si="24">E3+H3+R3+K3+J3+O3</f>
        <v>90282546.864470005</v>
      </c>
      <c r="E27" s="46"/>
      <c r="F27" s="75" t="s">
        <v>93</v>
      </c>
      <c r="G27" s="46"/>
      <c r="H27" s="4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21"/>
    </row>
    <row r="28" spans="1:20" ht="18" customHeight="1" x14ac:dyDescent="0.25">
      <c r="A28" s="120" t="s">
        <v>142</v>
      </c>
      <c r="B28" s="106">
        <f t="shared" si="22"/>
        <v>33462438.144366004</v>
      </c>
      <c r="C28" s="106">
        <f t="shared" si="23"/>
        <v>23839376.555</v>
      </c>
      <c r="D28" s="106">
        <f t="shared" si="24"/>
        <v>12724303.812116001</v>
      </c>
      <c r="E28" s="46"/>
      <c r="F28" s="75" t="s">
        <v>94</v>
      </c>
      <c r="G28" s="46"/>
      <c r="H28" s="4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21"/>
    </row>
    <row r="29" spans="1:20" ht="18" customHeight="1" x14ac:dyDescent="0.25">
      <c r="A29" s="120" t="s">
        <v>143</v>
      </c>
      <c r="B29" s="106">
        <f t="shared" si="22"/>
        <v>39091648.862742998</v>
      </c>
      <c r="C29" s="106">
        <f t="shared" si="23"/>
        <v>27645420.991269998</v>
      </c>
      <c r="D29" s="106">
        <f t="shared" si="24"/>
        <v>13983717.801248999</v>
      </c>
      <c r="E29" s="46"/>
      <c r="F29" s="46"/>
      <c r="G29" s="46"/>
      <c r="H29" s="4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21"/>
    </row>
    <row r="30" spans="1:20" ht="18" customHeight="1" x14ac:dyDescent="0.25">
      <c r="A30" s="120" t="s">
        <v>144</v>
      </c>
      <c r="B30" s="106">
        <f t="shared" si="22"/>
        <v>51326520.273751996</v>
      </c>
      <c r="C30" s="106">
        <f t="shared" si="23"/>
        <v>23883281.522489998</v>
      </c>
      <c r="D30" s="106">
        <f t="shared" si="24"/>
        <v>10732629.00495</v>
      </c>
      <c r="E30" s="46"/>
      <c r="F30" s="46"/>
      <c r="G30" s="46"/>
      <c r="H30" s="46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21"/>
    </row>
    <row r="31" spans="1:20" ht="18" customHeight="1" x14ac:dyDescent="0.25">
      <c r="A31" s="120" t="s">
        <v>145</v>
      </c>
      <c r="B31" s="106">
        <f t="shared" si="22"/>
        <v>51872100.979236998</v>
      </c>
      <c r="C31" s="106">
        <f t="shared" si="23"/>
        <v>16917292.813159999</v>
      </c>
      <c r="D31" s="106">
        <f t="shared" si="24"/>
        <v>6016908.48709</v>
      </c>
      <c r="E31" s="46"/>
      <c r="F31" s="46"/>
      <c r="G31" s="46"/>
      <c r="H31" s="46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21"/>
    </row>
    <row r="32" spans="1:20" ht="18" customHeight="1" x14ac:dyDescent="0.25">
      <c r="A32" s="120" t="s">
        <v>146</v>
      </c>
      <c r="B32" s="106">
        <f t="shared" si="22"/>
        <v>30704493.253627997</v>
      </c>
      <c r="C32" s="106">
        <f t="shared" si="23"/>
        <v>9648789.7396200001</v>
      </c>
      <c r="D32" s="106">
        <f t="shared" si="24"/>
        <v>2283228.2191635002</v>
      </c>
      <c r="E32" s="46"/>
      <c r="F32" s="46"/>
      <c r="G32" s="46"/>
      <c r="H32" s="46"/>
      <c r="I32" s="12"/>
      <c r="J32" s="12"/>
      <c r="K32" s="12"/>
      <c r="M32" s="12"/>
      <c r="S32" s="12"/>
      <c r="T32" s="21"/>
    </row>
    <row r="33" spans="1:20" ht="18" customHeight="1" x14ac:dyDescent="0.25">
      <c r="A33" s="120" t="s">
        <v>147</v>
      </c>
      <c r="B33" s="106">
        <f t="shared" si="22"/>
        <v>15583075.902322</v>
      </c>
      <c r="C33" s="106">
        <f t="shared" si="23"/>
        <v>4795825.3611070001</v>
      </c>
      <c r="D33" s="106">
        <f t="shared" si="24"/>
        <v>921045.12834310997</v>
      </c>
      <c r="E33" s="46"/>
      <c r="F33" s="46"/>
      <c r="G33" s="46"/>
      <c r="H33" s="46"/>
      <c r="I33" s="12"/>
      <c r="J33" s="12"/>
      <c r="K33" s="12"/>
      <c r="M33" s="12"/>
      <c r="S33" s="12"/>
      <c r="T33" s="21"/>
    </row>
    <row r="34" spans="1:20" ht="18" customHeight="1" x14ac:dyDescent="0.25">
      <c r="A34" s="120" t="s">
        <v>148</v>
      </c>
      <c r="B34" s="106">
        <f t="shared" si="22"/>
        <v>11265458.830164999</v>
      </c>
      <c r="C34" s="106">
        <f t="shared" si="23"/>
        <v>4098251.4667039998</v>
      </c>
      <c r="D34" s="106">
        <f t="shared" si="24"/>
        <v>655631.56140100001</v>
      </c>
      <c r="E34" s="46"/>
      <c r="F34" s="46"/>
      <c r="G34" s="46"/>
      <c r="H34" s="46"/>
      <c r="I34" s="12"/>
      <c r="J34" s="12"/>
      <c r="M34" s="12"/>
      <c r="S34" s="12"/>
      <c r="T34" s="21"/>
    </row>
    <row r="35" spans="1:20" s="25" customFormat="1" ht="18" customHeight="1" x14ac:dyDescent="0.25">
      <c r="A35" s="121" t="s">
        <v>0</v>
      </c>
      <c r="B35" s="122">
        <f>SUM(B26:B34)</f>
        <v>527812194.05487204</v>
      </c>
      <c r="C35" s="122">
        <f t="shared" ref="C35:D35" si="25">SUM(C26:C34)</f>
        <v>308940400.03900111</v>
      </c>
      <c r="D35" s="122">
        <f t="shared" si="25"/>
        <v>220403985.39376262</v>
      </c>
      <c r="E35" s="97"/>
      <c r="F35" s="97"/>
      <c r="G35" s="97"/>
      <c r="H35" s="97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/>
    </row>
  </sheetData>
  <customSheetViews>
    <customSheetView guid="{187F99D5-F78B-4810-AFAB-810932C64360}" scale="63">
      <pane ySplit="1" topLeftCell="A2" activePane="bottomLeft" state="frozen"/>
      <selection pane="bottomLeft" activeCell="F26" sqref="F26:F28"/>
      <pageMargins left="0.75" right="0.75" top="1" bottom="1" header="0.5" footer="0.5"/>
      <pageSetup orientation="portrait" horizontalDpi="4294967293" r:id="rId1"/>
      <headerFooter alignWithMargins="0"/>
    </customSheetView>
  </customSheetViews>
  <pageMargins left="0.75" right="0.75" top="1" bottom="1" header="0.5" footer="0.5"/>
  <pageSetup orientation="portrait" horizontalDpi="4294967293" r:id="rId2"/>
  <headerFooter alignWithMargins="0"/>
  <ignoredErrors>
    <ignoredError sqref="O14:O22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3.2" x14ac:dyDescent="0.25"/>
  <sheetData/>
  <customSheetViews>
    <customSheetView guid="{187F99D5-F78B-4810-AFAB-810932C64360}" scale="70">
      <selection activeCell="AB7" sqref="AB7"/>
      <pageMargins left="0.75" right="0.75" top="1" bottom="1" header="0.5" footer="0.5"/>
      <headerFooter alignWithMargins="0"/>
    </customSheetView>
  </customSheetViews>
  <phoneticPr fontId="14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3.2" x14ac:dyDescent="0.25"/>
  <sheetData/>
  <customSheetViews>
    <customSheetView guid="{187F99D5-F78B-4810-AFAB-810932C64360}" scale="70" topLeftCell="B1">
      <selection activeCell="AC14" sqref="AC14"/>
      <pageMargins left="0.75" right="0.75" top="1" bottom="1" header="0.5" footer="0.5"/>
      <headerFooter alignWithMargins="0"/>
    </customSheetView>
  </customSheetViews>
  <phoneticPr fontId="14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="75" zoomScaleNormal="75" workbookViewId="0">
      <selection activeCell="N2" sqref="N2:N10"/>
    </sheetView>
  </sheetViews>
  <sheetFormatPr defaultRowHeight="13.2" x14ac:dyDescent="0.25"/>
  <cols>
    <col min="1" max="1" width="11.33203125" customWidth="1"/>
    <col min="2" max="18" width="14.6640625" customWidth="1"/>
    <col min="19" max="19" width="17" customWidth="1"/>
    <col min="20" max="20" width="14.6640625" customWidth="1"/>
    <col min="21" max="21" width="12.33203125" customWidth="1"/>
  </cols>
  <sheetData>
    <row r="1" spans="1:20" ht="28.2" thickBot="1" x14ac:dyDescent="0.35">
      <c r="A1" s="1" t="s">
        <v>149</v>
      </c>
      <c r="B1" s="2" t="s">
        <v>65</v>
      </c>
      <c r="C1" s="3" t="s">
        <v>64</v>
      </c>
      <c r="D1" s="2" t="s">
        <v>66</v>
      </c>
      <c r="E1" s="3" t="s">
        <v>67</v>
      </c>
      <c r="F1" s="3" t="s">
        <v>68</v>
      </c>
      <c r="G1" s="3" t="s">
        <v>69</v>
      </c>
      <c r="H1" s="3" t="s">
        <v>70</v>
      </c>
      <c r="I1" s="3" t="s">
        <v>71</v>
      </c>
      <c r="J1" s="3" t="s">
        <v>72</v>
      </c>
      <c r="K1" s="3" t="s">
        <v>73</v>
      </c>
      <c r="L1" s="3" t="s">
        <v>74</v>
      </c>
      <c r="M1" s="3" t="s">
        <v>75</v>
      </c>
      <c r="N1" s="3" t="s">
        <v>76</v>
      </c>
      <c r="O1" s="3" t="s">
        <v>77</v>
      </c>
      <c r="P1" s="3" t="s">
        <v>78</v>
      </c>
      <c r="Q1" s="3" t="s">
        <v>79</v>
      </c>
      <c r="R1" s="3" t="s">
        <v>80</v>
      </c>
      <c r="S1" s="3" t="s">
        <v>0</v>
      </c>
      <c r="T1" s="3" t="s">
        <v>1</v>
      </c>
    </row>
    <row r="2" spans="1:20" ht="15" thickBot="1" x14ac:dyDescent="0.35">
      <c r="A2" s="4">
        <v>1</v>
      </c>
      <c r="B2" s="5">
        <v>117927191.031</v>
      </c>
      <c r="C2" s="6">
        <v>28784239.820099998</v>
      </c>
      <c r="D2" s="102">
        <v>18048840.887400001</v>
      </c>
      <c r="E2" s="6">
        <v>14871661.236400001</v>
      </c>
      <c r="F2" s="6">
        <v>1099758.2881700001</v>
      </c>
      <c r="G2" s="6">
        <v>5365743.7261100002</v>
      </c>
      <c r="H2" s="6">
        <v>27186544.148899999</v>
      </c>
      <c r="I2" s="6">
        <v>10976163.812000001</v>
      </c>
      <c r="J2" s="6">
        <v>4726669.6831499999</v>
      </c>
      <c r="K2" s="6">
        <v>9115786.9169900008</v>
      </c>
      <c r="L2" s="6">
        <v>16881316.888999999</v>
      </c>
      <c r="M2" s="6">
        <v>7949241.0111499997</v>
      </c>
      <c r="N2" s="6">
        <v>18768591.453299999</v>
      </c>
      <c r="O2" s="6">
        <v>8576688.4741099998</v>
      </c>
      <c r="P2" s="6">
        <v>18398436.907000002</v>
      </c>
      <c r="Q2" s="6">
        <v>22265802.495700002</v>
      </c>
      <c r="R2" s="6">
        <v>5545090.26645</v>
      </c>
      <c r="S2" s="7">
        <f>SUM(B2:R2)</f>
        <v>336487767.04693007</v>
      </c>
      <c r="T2" s="11">
        <f>S2/$S$11</f>
        <v>0.31827612822583756</v>
      </c>
    </row>
    <row r="3" spans="1:20" ht="15" thickBot="1" x14ac:dyDescent="0.35">
      <c r="A3" s="4">
        <v>2</v>
      </c>
      <c r="B3" s="5">
        <v>49640129.066200003</v>
      </c>
      <c r="C3" s="6">
        <v>20356060.617400002</v>
      </c>
      <c r="D3" s="102">
        <v>25304434.162700001</v>
      </c>
      <c r="E3" s="6">
        <v>22250728.350900002</v>
      </c>
      <c r="F3" s="6">
        <v>440180.77507600002</v>
      </c>
      <c r="G3" s="6">
        <v>16404272.612</v>
      </c>
      <c r="H3" s="6">
        <v>2474665.92233</v>
      </c>
      <c r="I3" s="6">
        <v>26753257.614</v>
      </c>
      <c r="J3" s="6">
        <v>8109634.8405900002</v>
      </c>
      <c r="K3" s="6">
        <v>14824082.7509</v>
      </c>
      <c r="L3" s="6">
        <v>30547413.7115</v>
      </c>
      <c r="M3" s="6">
        <v>27648442.8924</v>
      </c>
      <c r="N3" s="6">
        <v>19421273.879700001</v>
      </c>
      <c r="O3" s="6">
        <v>15289791.118000001</v>
      </c>
      <c r="P3" s="6">
        <v>9942215.9385800008</v>
      </c>
      <c r="Q3" s="6">
        <v>6142261.1178900003</v>
      </c>
      <c r="R3" s="6">
        <v>30794683.1952</v>
      </c>
      <c r="S3" s="7">
        <f t="shared" ref="S3:S11" si="0">SUM(B3:R3)</f>
        <v>326343528.56536597</v>
      </c>
      <c r="T3" s="11">
        <f t="shared" ref="T3:T10" si="1">S3/$S$11</f>
        <v>0.30868092369270672</v>
      </c>
    </row>
    <row r="4" spans="1:20" ht="15" thickBot="1" x14ac:dyDescent="0.35">
      <c r="A4" s="4">
        <v>3</v>
      </c>
      <c r="B4" s="5">
        <v>7439755.7759699998</v>
      </c>
      <c r="C4" s="6">
        <v>2942900.91726</v>
      </c>
      <c r="D4" s="102">
        <v>4101133.48147</v>
      </c>
      <c r="E4" s="6">
        <v>10636389.4158</v>
      </c>
      <c r="F4" s="6">
        <v>121740.49376700001</v>
      </c>
      <c r="G4" s="6">
        <v>3258622.1992199998</v>
      </c>
      <c r="H4" s="6">
        <v>229891.77305399999</v>
      </c>
      <c r="I4" s="6">
        <v>12172178.8137</v>
      </c>
      <c r="J4" s="6">
        <v>1221926.22483</v>
      </c>
      <c r="K4" s="6">
        <v>1213617.7758899999</v>
      </c>
      <c r="L4" s="6">
        <v>6074869.0310399998</v>
      </c>
      <c r="M4" s="6">
        <v>4988627.90142</v>
      </c>
      <c r="N4" s="6">
        <v>4956896.4871300003</v>
      </c>
      <c r="O4" s="6">
        <v>1631772.1209400001</v>
      </c>
      <c r="P4" s="6">
        <v>1869948.99147</v>
      </c>
      <c r="Q4" s="6">
        <v>1447216.2037899999</v>
      </c>
      <c r="R4" s="6">
        <v>7318072.8824699996</v>
      </c>
      <c r="S4" s="7">
        <f t="shared" si="0"/>
        <v>71625560.489221007</v>
      </c>
      <c r="T4" s="11">
        <f t="shared" si="1"/>
        <v>6.7748989137353458E-2</v>
      </c>
    </row>
    <row r="5" spans="1:20" ht="15" thickBot="1" x14ac:dyDescent="0.35">
      <c r="A5" s="4">
        <v>4</v>
      </c>
      <c r="B5" s="5">
        <v>16746371.923800001</v>
      </c>
      <c r="C5" s="6">
        <v>4348762.5776199996</v>
      </c>
      <c r="D5" s="102">
        <v>6811189.8893499998</v>
      </c>
      <c r="E5" s="6">
        <v>3104191.4427</v>
      </c>
      <c r="F5" s="6">
        <v>205614.70721399999</v>
      </c>
      <c r="G5" s="6">
        <v>5111981.4249799997</v>
      </c>
      <c r="H5" s="6">
        <v>211450.34789100001</v>
      </c>
      <c r="I5" s="6">
        <v>11211811.830800001</v>
      </c>
      <c r="J5" s="6">
        <v>1441862.04795</v>
      </c>
      <c r="K5" s="6">
        <v>1788077.66598</v>
      </c>
      <c r="L5" s="6">
        <v>7640070.1468900004</v>
      </c>
      <c r="M5" s="6">
        <v>4975889.5696099997</v>
      </c>
      <c r="N5" s="6">
        <v>4422665.78737</v>
      </c>
      <c r="O5" s="6">
        <v>2100611.8074500002</v>
      </c>
      <c r="P5" s="6">
        <v>2965010.0781700001</v>
      </c>
      <c r="Q5" s="6">
        <v>1761812.3902400001</v>
      </c>
      <c r="R5" s="6">
        <v>6263139.1644599997</v>
      </c>
      <c r="S5" s="7">
        <f t="shared" si="0"/>
        <v>81110512.80247499</v>
      </c>
      <c r="T5" s="11">
        <f t="shared" si="1"/>
        <v>7.6720589873876352E-2</v>
      </c>
    </row>
    <row r="6" spans="1:20" ht="15" thickBot="1" x14ac:dyDescent="0.35">
      <c r="A6" s="4">
        <v>5</v>
      </c>
      <c r="B6" s="5">
        <v>29314525.200100001</v>
      </c>
      <c r="C6" s="6">
        <v>4088125.38472</v>
      </c>
      <c r="D6" s="102">
        <v>7721504.68891</v>
      </c>
      <c r="E6" s="6">
        <v>2574407.7854200001</v>
      </c>
      <c r="F6" s="6">
        <v>264952.320037</v>
      </c>
      <c r="G6" s="6">
        <v>5539470.34877</v>
      </c>
      <c r="H6" s="6">
        <v>27822.484426200001</v>
      </c>
      <c r="I6" s="6">
        <v>8770064.7931200005</v>
      </c>
      <c r="J6" s="6">
        <v>1097298.1564199999</v>
      </c>
      <c r="K6" s="5">
        <v>1224390.5820800001</v>
      </c>
      <c r="L6" s="6">
        <v>6117094.2502899999</v>
      </c>
      <c r="M6" s="6">
        <v>4726585.1731099999</v>
      </c>
      <c r="N6" s="6">
        <v>4056918.9853400001</v>
      </c>
      <c r="O6" s="6">
        <v>1440126.0338099999</v>
      </c>
      <c r="P6" s="6">
        <v>3468771.0924900002</v>
      </c>
      <c r="Q6" s="6">
        <v>1512449.05911</v>
      </c>
      <c r="R6" s="6">
        <v>4500548.1698700003</v>
      </c>
      <c r="S6" s="7">
        <f t="shared" si="0"/>
        <v>86445054.508023217</v>
      </c>
      <c r="T6" s="11">
        <f t="shared" si="1"/>
        <v>8.1766411583241327E-2</v>
      </c>
    </row>
    <row r="7" spans="1:20" ht="15" thickBot="1" x14ac:dyDescent="0.35">
      <c r="A7" s="4">
        <v>6</v>
      </c>
      <c r="B7" s="5">
        <v>34285299.243600003</v>
      </c>
      <c r="C7" s="5">
        <v>3077352.38827</v>
      </c>
      <c r="D7" s="5">
        <v>6688927.4348799996</v>
      </c>
      <c r="E7" s="5">
        <v>1452685.3377700001</v>
      </c>
      <c r="F7" s="5">
        <v>246999.718739</v>
      </c>
      <c r="G7" s="5">
        <v>4693657.6150700003</v>
      </c>
      <c r="H7" s="5">
        <v>0</v>
      </c>
      <c r="I7" s="5">
        <v>4575648.4619800001</v>
      </c>
      <c r="J7" s="5">
        <v>610998.02840499999</v>
      </c>
      <c r="K7" s="5">
        <v>694914.274477</v>
      </c>
      <c r="L7" s="5">
        <v>4154081.4680699999</v>
      </c>
      <c r="M7" s="5">
        <v>4872833.1337799998</v>
      </c>
      <c r="N7" s="5">
        <v>2499730.6530499998</v>
      </c>
      <c r="O7" s="5">
        <v>620456.25867899996</v>
      </c>
      <c r="P7" s="5">
        <v>3276243.4322000002</v>
      </c>
      <c r="Q7" s="5">
        <v>1322219.84953</v>
      </c>
      <c r="R7" s="5">
        <v>2168473.3698100001</v>
      </c>
      <c r="S7" s="7">
        <f t="shared" si="0"/>
        <v>75240520.668310016</v>
      </c>
      <c r="T7" s="11">
        <f t="shared" si="1"/>
        <v>7.1168297778462439E-2</v>
      </c>
    </row>
    <row r="8" spans="1:20" ht="15" thickBot="1" x14ac:dyDescent="0.35">
      <c r="A8" s="4">
        <v>7</v>
      </c>
      <c r="B8" s="5">
        <v>20481524.445599999</v>
      </c>
      <c r="C8" s="5">
        <v>1749322.2510800001</v>
      </c>
      <c r="D8" s="5">
        <v>4398483.8374399999</v>
      </c>
      <c r="E8" s="5">
        <v>658846.50124999997</v>
      </c>
      <c r="F8" s="5">
        <v>199374.75271100001</v>
      </c>
      <c r="G8" s="5">
        <v>2843042.7416599998</v>
      </c>
      <c r="H8" s="5">
        <v>0</v>
      </c>
      <c r="I8" s="5">
        <v>2025971.6502700001</v>
      </c>
      <c r="J8" s="5">
        <v>219916.029981</v>
      </c>
      <c r="K8" s="5">
        <v>242422.388083</v>
      </c>
      <c r="L8" s="5">
        <v>1667976.8893899999</v>
      </c>
      <c r="M8" s="5">
        <v>3633006.1256499998</v>
      </c>
      <c r="N8" s="5">
        <v>879479.81256200001</v>
      </c>
      <c r="O8" s="5">
        <v>210070.38789099999</v>
      </c>
      <c r="P8" s="5">
        <v>2182190.0165300001</v>
      </c>
      <c r="Q8" s="5">
        <v>682653.86918200005</v>
      </c>
      <c r="R8" s="5">
        <v>562855.104788</v>
      </c>
      <c r="S8" s="7">
        <f t="shared" si="0"/>
        <v>42637136.804067999</v>
      </c>
      <c r="T8" s="11">
        <f t="shared" si="1"/>
        <v>4.0329498274870292E-2</v>
      </c>
    </row>
    <row r="9" spans="1:20" ht="15" thickBot="1" x14ac:dyDescent="0.35">
      <c r="A9" s="4">
        <v>8</v>
      </c>
      <c r="B9" s="5">
        <v>8927408.6996800005</v>
      </c>
      <c r="C9" s="5">
        <v>1029755.28587</v>
      </c>
      <c r="D9" s="5">
        <v>2408727.63057</v>
      </c>
      <c r="E9" s="5">
        <v>238065.00592600001</v>
      </c>
      <c r="F9" s="5">
        <v>187886.72470699999</v>
      </c>
      <c r="G9" s="5">
        <v>1551854.75654</v>
      </c>
      <c r="H9" s="5">
        <v>0</v>
      </c>
      <c r="I9" s="5">
        <v>691216.29302900005</v>
      </c>
      <c r="J9" s="5">
        <v>107458.741746</v>
      </c>
      <c r="K9" s="5">
        <v>94429.295085000005</v>
      </c>
      <c r="L9" s="5">
        <v>502630.58133100002</v>
      </c>
      <c r="M9" s="5">
        <v>3307987.4048899999</v>
      </c>
      <c r="N9" s="5">
        <v>385420.29591500002</v>
      </c>
      <c r="O9" s="5">
        <v>159390.383906</v>
      </c>
      <c r="P9" s="5">
        <v>1347968.5020399999</v>
      </c>
      <c r="Q9" s="5">
        <v>255012.82732400001</v>
      </c>
      <c r="R9" s="5">
        <v>136278.88943700001</v>
      </c>
      <c r="S9" s="7">
        <f t="shared" si="0"/>
        <v>21331491.317995999</v>
      </c>
      <c r="T9" s="11">
        <f t="shared" si="1"/>
        <v>2.0176972629819045E-2</v>
      </c>
    </row>
    <row r="10" spans="1:20" ht="15" thickBot="1" x14ac:dyDescent="0.35">
      <c r="A10" s="4">
        <v>9</v>
      </c>
      <c r="B10" s="5">
        <v>4897835.4292000001</v>
      </c>
      <c r="C10" s="5">
        <v>694932.28845899994</v>
      </c>
      <c r="D10" s="5">
        <v>2615126.94679</v>
      </c>
      <c r="E10" s="5">
        <v>81734.330267800004</v>
      </c>
      <c r="F10" s="5">
        <v>199554.447744</v>
      </c>
      <c r="G10" s="5">
        <v>1123992.6542100001</v>
      </c>
      <c r="H10" s="5">
        <v>0</v>
      </c>
      <c r="I10" s="5">
        <v>353340.25921500003</v>
      </c>
      <c r="J10" s="5">
        <v>87037.112901899993</v>
      </c>
      <c r="K10" s="5">
        <v>34909.763279699997</v>
      </c>
      <c r="L10" s="5">
        <v>278707.21867600002</v>
      </c>
      <c r="M10" s="5">
        <v>3611901.0774500002</v>
      </c>
      <c r="N10" s="5">
        <v>364421.328675</v>
      </c>
      <c r="O10" s="5">
        <v>102862.72992300001</v>
      </c>
      <c r="P10" s="5">
        <v>1132469.6784300001</v>
      </c>
      <c r="Q10" s="5">
        <v>290621.57759499998</v>
      </c>
      <c r="R10" s="5">
        <v>128600.04030199999</v>
      </c>
      <c r="S10" s="7">
        <f t="shared" si="0"/>
        <v>15998046.8831184</v>
      </c>
      <c r="T10" s="11">
        <f t="shared" si="1"/>
        <v>1.5132188803833092E-2</v>
      </c>
    </row>
    <row r="11" spans="1:20" ht="14.4" thickBot="1" x14ac:dyDescent="0.35">
      <c r="A11" s="8" t="s">
        <v>0</v>
      </c>
      <c r="B11" s="9">
        <f>SUM(B2:B10)</f>
        <v>289660040.81514996</v>
      </c>
      <c r="C11" s="9">
        <f t="shared" ref="C11:R11" si="2">SUM(C2:C10)</f>
        <v>67071451.530778997</v>
      </c>
      <c r="D11" s="9">
        <f t="shared" si="2"/>
        <v>78098368.959509984</v>
      </c>
      <c r="E11" s="9">
        <f t="shared" si="2"/>
        <v>55868709.406433798</v>
      </c>
      <c r="F11" s="9">
        <f t="shared" si="2"/>
        <v>2966062.2281649997</v>
      </c>
      <c r="G11" s="9">
        <f t="shared" si="2"/>
        <v>45892638.078560002</v>
      </c>
      <c r="H11" s="9">
        <f t="shared" si="2"/>
        <v>30130374.676601198</v>
      </c>
      <c r="I11" s="9">
        <f t="shared" si="2"/>
        <v>77529653.528113991</v>
      </c>
      <c r="J11" s="9">
        <f t="shared" si="2"/>
        <v>17622800.865973901</v>
      </c>
      <c r="K11" s="9">
        <f t="shared" si="2"/>
        <v>29232631.412764702</v>
      </c>
      <c r="L11" s="9">
        <f t="shared" si="2"/>
        <v>73864160.186187014</v>
      </c>
      <c r="M11" s="9">
        <f t="shared" si="2"/>
        <v>65714514.289459996</v>
      </c>
      <c r="N11" s="9">
        <f t="shared" si="2"/>
        <v>55755398.683041997</v>
      </c>
      <c r="O11" s="9">
        <f t="shared" si="2"/>
        <v>30131769.314708997</v>
      </c>
      <c r="P11" s="9">
        <f t="shared" si="2"/>
        <v>44583254.636910006</v>
      </c>
      <c r="Q11" s="9">
        <f t="shared" si="2"/>
        <v>35680049.390361004</v>
      </c>
      <c r="R11" s="9">
        <f t="shared" si="2"/>
        <v>57417741.082787</v>
      </c>
      <c r="S11" s="7">
        <f t="shared" si="0"/>
        <v>1057219619.0855074</v>
      </c>
      <c r="T11" s="10">
        <f>SUM(T2:T10)</f>
        <v>1.0000000000000004</v>
      </c>
    </row>
    <row r="13" spans="1:20" ht="18" customHeight="1" x14ac:dyDescent="0.25">
      <c r="A13" s="14" t="s">
        <v>149</v>
      </c>
      <c r="B13" s="18" t="s">
        <v>65</v>
      </c>
      <c r="C13" s="18" t="s">
        <v>64</v>
      </c>
      <c r="D13" s="18" t="s">
        <v>66</v>
      </c>
      <c r="E13" s="18" t="s">
        <v>67</v>
      </c>
      <c r="F13" s="18" t="s">
        <v>68</v>
      </c>
      <c r="G13" s="18" t="s">
        <v>69</v>
      </c>
      <c r="H13" s="18" t="s">
        <v>70</v>
      </c>
      <c r="I13" s="18" t="s">
        <v>71</v>
      </c>
      <c r="J13" s="18" t="s">
        <v>72</v>
      </c>
      <c r="K13" s="18" t="s">
        <v>73</v>
      </c>
      <c r="L13" s="18" t="s">
        <v>74</v>
      </c>
      <c r="M13" s="18" t="s">
        <v>75</v>
      </c>
      <c r="N13" s="18" t="s">
        <v>76</v>
      </c>
      <c r="O13" s="18" t="s">
        <v>77</v>
      </c>
      <c r="P13" s="18" t="s">
        <v>78</v>
      </c>
      <c r="Q13" s="18" t="s">
        <v>79</v>
      </c>
      <c r="R13" s="18" t="s">
        <v>80</v>
      </c>
      <c r="S13" s="18" t="s">
        <v>2</v>
      </c>
    </row>
    <row r="14" spans="1:20" ht="18" customHeight="1" x14ac:dyDescent="0.25">
      <c r="A14" s="17">
        <v>1</v>
      </c>
      <c r="B14" s="15">
        <f>SUM(B2/$B$11)</f>
        <v>0.40712274533668474</v>
      </c>
      <c r="C14" s="15">
        <f>SUM(C2/$C$11)</f>
        <v>0.42915784828200637</v>
      </c>
      <c r="D14" s="15">
        <f>SUM(D2/$D$11)</f>
        <v>0.23110394145052382</v>
      </c>
      <c r="E14" s="15">
        <f>SUM(E2/$E$11)</f>
        <v>0.26618945371033381</v>
      </c>
      <c r="F14" s="15">
        <f>SUM(F2/$F$11)</f>
        <v>0.3707805850217723</v>
      </c>
      <c r="G14" s="15">
        <f>SUM(G2/$G$11)</f>
        <v>0.11691948754231136</v>
      </c>
      <c r="H14" s="15">
        <f>SUM(H2/$H$11)</f>
        <v>0.90229691600923456</v>
      </c>
      <c r="I14" s="15">
        <f>SUM(I2/$I$11)</f>
        <v>0.14157375033308769</v>
      </c>
      <c r="J14" s="15">
        <f>SUM(J2/$J$11)</f>
        <v>0.26821330610823918</v>
      </c>
      <c r="K14" s="15">
        <f>SUM(K2/$K$11)</f>
        <v>0.31183600231792707</v>
      </c>
      <c r="L14" s="15">
        <f>SUM(L2/$L$11)</f>
        <v>0.22854543863286073</v>
      </c>
      <c r="M14" s="15">
        <f>SUM(M2/$M$11)</f>
        <v>0.12096629028003003</v>
      </c>
      <c r="N14" s="15">
        <f t="shared" ref="N14:N22" si="3">SUM(N2/$N$11)</f>
        <v>0.33662375118139842</v>
      </c>
      <c r="O14" s="15">
        <f>SUM(O2/$O$11)</f>
        <v>0.28463939121965998</v>
      </c>
      <c r="P14" s="15">
        <f>SUM(P2/$P$11)</f>
        <v>0.41267594878028779</v>
      </c>
      <c r="Q14" s="15">
        <f>SUM(Q2/$Q$11)</f>
        <v>0.62404068593344286</v>
      </c>
      <c r="R14" s="15">
        <f>SUM(R2/$R$11)</f>
        <v>9.6574510976579278E-2</v>
      </c>
      <c r="S14" s="16">
        <f>(S2/$S$11)</f>
        <v>0.31827612822583756</v>
      </c>
    </row>
    <row r="15" spans="1:20" ht="18" customHeight="1" x14ac:dyDescent="0.25">
      <c r="A15" s="17">
        <v>2</v>
      </c>
      <c r="B15" s="15">
        <f t="shared" ref="B15:B22" si="4">SUM(B3/$B$11)</f>
        <v>0.17137375568443852</v>
      </c>
      <c r="C15" s="15">
        <f t="shared" ref="C15:C22" si="5">SUM(C3/$C$11)</f>
        <v>0.30349813747595178</v>
      </c>
      <c r="D15" s="15">
        <f t="shared" ref="D15:D22" si="6">SUM(D3/$D$11)</f>
        <v>0.32400720398935678</v>
      </c>
      <c r="E15" s="15">
        <f t="shared" ref="E15:E22" si="7">SUM(E3/$E$11)</f>
        <v>0.39826816454681918</v>
      </c>
      <c r="F15" s="15">
        <f t="shared" ref="F15:F22" si="8">SUM(F3/$F$11)</f>
        <v>0.14840577884582168</v>
      </c>
      <c r="G15" s="15">
        <f t="shared" ref="G15:G22" si="9">SUM(G3/$G$11)</f>
        <v>0.35744889156118709</v>
      </c>
      <c r="H15" s="15">
        <f t="shared" ref="H15:H22" si="10">SUM(H3/$H$11)</f>
        <v>8.2131933269711008E-2</v>
      </c>
      <c r="I15" s="15">
        <f t="shared" ref="I15:I22" si="11">SUM(I3/$I$11)</f>
        <v>0.34507129074552961</v>
      </c>
      <c r="J15" s="15">
        <f t="shared" ref="J15:J22" si="12">SUM(J3/$J$11)</f>
        <v>0.46017854382319445</v>
      </c>
      <c r="K15" s="15">
        <f t="shared" ref="K15:K22" si="13">SUM(K3/$K$11)</f>
        <v>0.5071073671604851</v>
      </c>
      <c r="L15" s="15">
        <f t="shared" ref="L15:L22" si="14">SUM(L3/$L$11)</f>
        <v>0.41356205275332608</v>
      </c>
      <c r="M15" s="15">
        <f t="shared" ref="M15:M22" si="15">SUM(M3/$M$11)</f>
        <v>0.42073571099702334</v>
      </c>
      <c r="N15" s="15">
        <f t="shared" si="3"/>
        <v>0.34832992568317839</v>
      </c>
      <c r="O15" s="15">
        <f t="shared" ref="O15:O22" si="16">SUM(O3/$O$11)</f>
        <v>0.5074309098250066</v>
      </c>
      <c r="P15" s="15">
        <f t="shared" ref="P15:P22" si="17">SUM(P3/$P$11)</f>
        <v>0.22300336795844744</v>
      </c>
      <c r="Q15" s="15">
        <f t="shared" ref="Q15:Q22" si="18">SUM(Q3/$Q$11)</f>
        <v>0.17214833563401225</v>
      </c>
      <c r="R15" s="15">
        <f t="shared" ref="R15:R22" si="19">SUM(R3/$R$11)</f>
        <v>0.53632697167238086</v>
      </c>
      <c r="S15" s="16">
        <f t="shared" ref="S15:S22" si="20">(S3/$S$11)</f>
        <v>0.30868092369270672</v>
      </c>
    </row>
    <row r="16" spans="1:20" ht="18" customHeight="1" x14ac:dyDescent="0.25">
      <c r="A16" s="17">
        <v>3</v>
      </c>
      <c r="B16" s="15">
        <f t="shared" si="4"/>
        <v>2.5684439438154225E-2</v>
      </c>
      <c r="C16" s="15">
        <f t="shared" si="5"/>
        <v>4.3877101957596767E-2</v>
      </c>
      <c r="D16" s="15">
        <f t="shared" si="6"/>
        <v>5.2512408851921454E-2</v>
      </c>
      <c r="E16" s="15">
        <f t="shared" si="7"/>
        <v>0.19038187079680635</v>
      </c>
      <c r="F16" s="15">
        <f t="shared" si="8"/>
        <v>4.1044484033740808E-2</v>
      </c>
      <c r="G16" s="15">
        <f t="shared" si="9"/>
        <v>7.1005336272929445E-2</v>
      </c>
      <c r="H16" s="15">
        <f t="shared" si="10"/>
        <v>7.6299009063611322E-3</v>
      </c>
      <c r="I16" s="15">
        <f t="shared" si="11"/>
        <v>0.15700029936656554</v>
      </c>
      <c r="J16" s="15">
        <f t="shared" si="12"/>
        <v>6.9337799032235262E-2</v>
      </c>
      <c r="K16" s="15">
        <f t="shared" si="13"/>
        <v>4.1515858040753126E-2</v>
      </c>
      <c r="L16" s="15">
        <f t="shared" si="14"/>
        <v>8.2243797475355748E-2</v>
      </c>
      <c r="M16" s="15">
        <f t="shared" si="15"/>
        <v>7.5913638795929286E-2</v>
      </c>
      <c r="N16" s="15">
        <f t="shared" si="3"/>
        <v>8.8904332212005874E-2</v>
      </c>
      <c r="O16" s="15">
        <f t="shared" si="16"/>
        <v>5.4154540475107149E-2</v>
      </c>
      <c r="P16" s="15">
        <f t="shared" si="17"/>
        <v>4.1942855152658345E-2</v>
      </c>
      <c r="Q16" s="15">
        <f t="shared" si="18"/>
        <v>4.0560936111847613E-2</v>
      </c>
      <c r="R16" s="15">
        <f t="shared" si="19"/>
        <v>0.12745316594601891</v>
      </c>
      <c r="S16" s="16">
        <f t="shared" si="20"/>
        <v>6.7748989137353458E-2</v>
      </c>
    </row>
    <row r="17" spans="1:20" ht="18" customHeight="1" x14ac:dyDescent="0.25">
      <c r="A17" s="17">
        <v>4</v>
      </c>
      <c r="B17" s="15">
        <f t="shared" si="4"/>
        <v>5.7813883739962942E-2</v>
      </c>
      <c r="C17" s="15">
        <f t="shared" si="5"/>
        <v>6.4837758515250837E-2</v>
      </c>
      <c r="D17" s="15">
        <f t="shared" si="6"/>
        <v>8.7212959503434107E-2</v>
      </c>
      <c r="E17" s="15">
        <f t="shared" si="7"/>
        <v>5.5562254358117028E-2</v>
      </c>
      <c r="F17" s="15">
        <f t="shared" si="8"/>
        <v>6.9322452260621212E-2</v>
      </c>
      <c r="G17" s="15">
        <f t="shared" si="9"/>
        <v>0.11139001022842052</v>
      </c>
      <c r="H17" s="15">
        <f t="shared" si="10"/>
        <v>7.0178466136104579E-3</v>
      </c>
      <c r="I17" s="15">
        <f t="shared" si="11"/>
        <v>0.14461320695486335</v>
      </c>
      <c r="J17" s="15">
        <f t="shared" si="12"/>
        <v>8.1817984491554169E-2</v>
      </c>
      <c r="K17" s="15">
        <f t="shared" si="13"/>
        <v>6.1167181316397645E-2</v>
      </c>
      <c r="L17" s="15">
        <f t="shared" si="14"/>
        <v>0.10343406230615662</v>
      </c>
      <c r="M17" s="15">
        <f t="shared" si="15"/>
        <v>7.5719795290461217E-2</v>
      </c>
      <c r="N17" s="15">
        <f t="shared" si="3"/>
        <v>7.9322646628570401E-2</v>
      </c>
      <c r="O17" s="15">
        <f t="shared" si="16"/>
        <v>6.971418722579209E-2</v>
      </c>
      <c r="P17" s="15">
        <f t="shared" si="17"/>
        <v>6.6505016341164555E-2</v>
      </c>
      <c r="Q17" s="15">
        <f t="shared" si="18"/>
        <v>4.9378081598618957E-2</v>
      </c>
      <c r="R17" s="15">
        <f t="shared" si="19"/>
        <v>0.10908020842250789</v>
      </c>
      <c r="S17" s="16">
        <f t="shared" si="20"/>
        <v>7.6720589873876352E-2</v>
      </c>
    </row>
    <row r="18" spans="1:20" ht="18" customHeight="1" x14ac:dyDescent="0.25">
      <c r="A18" s="17">
        <v>5</v>
      </c>
      <c r="B18" s="15">
        <f t="shared" si="4"/>
        <v>0.10120320744830461</v>
      </c>
      <c r="C18" s="15">
        <f t="shared" si="5"/>
        <v>6.0951795308082229E-2</v>
      </c>
      <c r="D18" s="15">
        <f t="shared" si="6"/>
        <v>9.8868962204744712E-2</v>
      </c>
      <c r="E18" s="15">
        <f t="shared" si="7"/>
        <v>4.6079600061846665E-2</v>
      </c>
      <c r="F18" s="15">
        <f t="shared" si="8"/>
        <v>8.9327970775891927E-2</v>
      </c>
      <c r="G18" s="15">
        <f t="shared" si="9"/>
        <v>0.12070498844035542</v>
      </c>
      <c r="H18" s="15">
        <f t="shared" si="10"/>
        <v>9.2340320108287696E-4</v>
      </c>
      <c r="I18" s="15">
        <f t="shared" si="11"/>
        <v>0.11311884413284239</v>
      </c>
      <c r="J18" s="15">
        <f t="shared" si="12"/>
        <v>6.2265820556292095E-2</v>
      </c>
      <c r="K18" s="15">
        <f t="shared" si="13"/>
        <v>4.18843779333994E-2</v>
      </c>
      <c r="L18" s="15">
        <f t="shared" si="14"/>
        <v>8.2815457928051131E-2</v>
      </c>
      <c r="M18" s="15">
        <f t="shared" si="15"/>
        <v>7.1926045930892635E-2</v>
      </c>
      <c r="N18" s="15">
        <f t="shared" si="3"/>
        <v>7.2762801112816938E-2</v>
      </c>
      <c r="O18" s="15">
        <f t="shared" si="16"/>
        <v>4.7794273836651011E-2</v>
      </c>
      <c r="P18" s="15">
        <f t="shared" si="17"/>
        <v>7.7804348756948791E-2</v>
      </c>
      <c r="Q18" s="15">
        <f t="shared" si="18"/>
        <v>4.2389208674094195E-2</v>
      </c>
      <c r="R18" s="15">
        <f t="shared" si="19"/>
        <v>7.8382536216131268E-2</v>
      </c>
      <c r="S18" s="16">
        <f t="shared" si="20"/>
        <v>8.1766411583241327E-2</v>
      </c>
    </row>
    <row r="19" spans="1:20" ht="18" customHeight="1" x14ac:dyDescent="0.25">
      <c r="A19" s="17">
        <v>6</v>
      </c>
      <c r="B19" s="15">
        <f t="shared" si="4"/>
        <v>0.11836392464461323</v>
      </c>
      <c r="C19" s="15">
        <f t="shared" si="5"/>
        <v>4.5881702543112655E-2</v>
      </c>
      <c r="D19" s="15">
        <f t="shared" si="6"/>
        <v>8.5647466445142623E-2</v>
      </c>
      <c r="E19" s="15">
        <f t="shared" si="7"/>
        <v>2.60017701000036E-2</v>
      </c>
      <c r="F19" s="15">
        <f t="shared" si="8"/>
        <v>8.3275298944692128E-2</v>
      </c>
      <c r="G19" s="15">
        <f t="shared" si="9"/>
        <v>0.10227473973135509</v>
      </c>
      <c r="H19" s="15">
        <f t="shared" si="10"/>
        <v>0</v>
      </c>
      <c r="I19" s="15">
        <f t="shared" si="11"/>
        <v>5.901804346798438E-2</v>
      </c>
      <c r="J19" s="15">
        <f t="shared" si="12"/>
        <v>3.4670880812409044E-2</v>
      </c>
      <c r="K19" s="15">
        <f t="shared" si="13"/>
        <v>2.3771868658172154E-2</v>
      </c>
      <c r="L19" s="15">
        <f t="shared" si="14"/>
        <v>5.6239473346734604E-2</v>
      </c>
      <c r="M19" s="15">
        <f t="shared" si="15"/>
        <v>7.4151550634858107E-2</v>
      </c>
      <c r="N19" s="15">
        <f t="shared" si="3"/>
        <v>4.4833876397520817E-2</v>
      </c>
      <c r="O19" s="15">
        <f t="shared" si="16"/>
        <v>2.0591431329461316E-2</v>
      </c>
      <c r="P19" s="15">
        <f t="shared" si="17"/>
        <v>7.3485963707271215E-2</v>
      </c>
      <c r="Q19" s="15">
        <f t="shared" si="18"/>
        <v>3.7057679911373632E-2</v>
      </c>
      <c r="R19" s="15">
        <f t="shared" si="19"/>
        <v>3.7766608872393914E-2</v>
      </c>
      <c r="S19" s="16">
        <f t="shared" si="20"/>
        <v>7.1168297778462439E-2</v>
      </c>
    </row>
    <row r="20" spans="1:20" ht="18" customHeight="1" x14ac:dyDescent="0.25">
      <c r="A20" s="17">
        <v>7</v>
      </c>
      <c r="B20" s="15">
        <f t="shared" si="4"/>
        <v>7.0708836427564162E-2</v>
      </c>
      <c r="C20" s="15">
        <f t="shared" si="5"/>
        <v>2.6081472983736434E-2</v>
      </c>
      <c r="D20" s="15">
        <f t="shared" si="6"/>
        <v>5.6319791258641894E-2</v>
      </c>
      <c r="E20" s="15">
        <f t="shared" si="7"/>
        <v>1.1792763932616057E-2</v>
      </c>
      <c r="F20" s="15">
        <f t="shared" si="8"/>
        <v>6.7218668178228441E-2</v>
      </c>
      <c r="G20" s="15">
        <f t="shared" si="9"/>
        <v>6.1949865178663695E-2</v>
      </c>
      <c r="H20" s="15">
        <f t="shared" si="10"/>
        <v>0</v>
      </c>
      <c r="I20" s="15">
        <f t="shared" si="11"/>
        <v>2.6131571057973802E-2</v>
      </c>
      <c r="J20" s="15">
        <f t="shared" si="12"/>
        <v>1.2479062304200112E-2</v>
      </c>
      <c r="K20" s="15">
        <f t="shared" si="13"/>
        <v>8.292869179650518E-3</v>
      </c>
      <c r="L20" s="15">
        <f t="shared" si="14"/>
        <v>2.2581680820381415E-2</v>
      </c>
      <c r="M20" s="15">
        <f t="shared" si="15"/>
        <v>5.5284683527406071E-2</v>
      </c>
      <c r="N20" s="15">
        <f t="shared" si="3"/>
        <v>1.5773895144426502E-2</v>
      </c>
      <c r="O20" s="15">
        <f t="shared" si="16"/>
        <v>6.9717242853194463E-3</v>
      </c>
      <c r="P20" s="15">
        <f t="shared" si="17"/>
        <v>4.8946404525689068E-2</v>
      </c>
      <c r="Q20" s="15">
        <f t="shared" si="18"/>
        <v>1.9132649221231729E-2</v>
      </c>
      <c r="R20" s="15">
        <f t="shared" si="19"/>
        <v>9.8028082291926975E-3</v>
      </c>
      <c r="S20" s="16">
        <f t="shared" si="20"/>
        <v>4.0329498274870292E-2</v>
      </c>
    </row>
    <row r="21" spans="1:20" ht="18" customHeight="1" x14ac:dyDescent="0.25">
      <c r="A21" s="17">
        <v>8</v>
      </c>
      <c r="B21" s="15">
        <f t="shared" si="4"/>
        <v>3.0820297734395246E-2</v>
      </c>
      <c r="C21" s="15">
        <f t="shared" si="5"/>
        <v>1.5353108697781004E-2</v>
      </c>
      <c r="D21" s="15">
        <f t="shared" si="6"/>
        <v>3.0842227086954943E-2</v>
      </c>
      <c r="E21" s="15">
        <f t="shared" si="7"/>
        <v>4.261150981565087E-3</v>
      </c>
      <c r="F21" s="15">
        <f t="shared" si="8"/>
        <v>6.3345510058040497E-2</v>
      </c>
      <c r="G21" s="15">
        <f t="shared" si="9"/>
        <v>3.3814895406176076E-2</v>
      </c>
      <c r="H21" s="15">
        <f t="shared" si="10"/>
        <v>0</v>
      </c>
      <c r="I21" s="15">
        <f t="shared" si="11"/>
        <v>8.9155086031482075E-3</v>
      </c>
      <c r="J21" s="15">
        <f t="shared" si="12"/>
        <v>6.0977107193829396E-3</v>
      </c>
      <c r="K21" s="15">
        <f t="shared" si="13"/>
        <v>3.2302700961695349E-3</v>
      </c>
      <c r="L21" s="15">
        <f t="shared" si="14"/>
        <v>6.8047965354785765E-3</v>
      </c>
      <c r="M21" s="15">
        <f t="shared" si="15"/>
        <v>5.0338763675843994E-2</v>
      </c>
      <c r="N21" s="15">
        <f t="shared" si="3"/>
        <v>6.912699129030273E-3</v>
      </c>
      <c r="O21" s="15">
        <f t="shared" si="16"/>
        <v>5.2897784475003486E-3</v>
      </c>
      <c r="P21" s="15">
        <f t="shared" si="17"/>
        <v>3.023486089156064E-2</v>
      </c>
      <c r="Q21" s="15">
        <f t="shared" si="18"/>
        <v>7.1472106031583004E-3</v>
      </c>
      <c r="R21" s="15">
        <f t="shared" si="19"/>
        <v>2.3734630946297265E-3</v>
      </c>
      <c r="S21" s="16">
        <f t="shared" si="20"/>
        <v>2.0176972629819045E-2</v>
      </c>
    </row>
    <row r="22" spans="1:20" ht="18" customHeight="1" x14ac:dyDescent="0.25">
      <c r="A22" s="17">
        <v>9</v>
      </c>
      <c r="B22" s="15">
        <f t="shared" si="4"/>
        <v>1.6908909545882488E-2</v>
      </c>
      <c r="C22" s="15">
        <f t="shared" si="5"/>
        <v>1.0361074236481917E-2</v>
      </c>
      <c r="D22" s="15">
        <f t="shared" si="6"/>
        <v>3.34850392092799E-2</v>
      </c>
      <c r="E22" s="15">
        <f t="shared" si="7"/>
        <v>1.462971511892264E-3</v>
      </c>
      <c r="F22" s="15">
        <f t="shared" si="8"/>
        <v>6.7279251881191132E-2</v>
      </c>
      <c r="G22" s="15">
        <f t="shared" si="9"/>
        <v>2.4491785638601236E-2</v>
      </c>
      <c r="H22" s="15">
        <f t="shared" si="10"/>
        <v>0</v>
      </c>
      <c r="I22" s="15">
        <f t="shared" si="11"/>
        <v>4.5574853380051664E-3</v>
      </c>
      <c r="J22" s="15">
        <f t="shared" si="12"/>
        <v>4.9388921524926967E-3</v>
      </c>
      <c r="K22" s="15">
        <f t="shared" si="13"/>
        <v>1.1942052970454217E-3</v>
      </c>
      <c r="L22" s="15">
        <f t="shared" si="14"/>
        <v>3.7732402016549256E-3</v>
      </c>
      <c r="M22" s="15">
        <f t="shared" si="15"/>
        <v>5.496352086755537E-2</v>
      </c>
      <c r="N22" s="15">
        <f t="shared" si="3"/>
        <v>6.536072511052436E-3</v>
      </c>
      <c r="O22" s="15">
        <f t="shared" si="16"/>
        <v>3.4137633555022264E-3</v>
      </c>
      <c r="P22" s="15">
        <f t="shared" si="17"/>
        <v>2.5401233885972076E-2</v>
      </c>
      <c r="Q22" s="15">
        <f t="shared" si="18"/>
        <v>8.1452123122203873E-3</v>
      </c>
      <c r="R22" s="15">
        <f t="shared" si="19"/>
        <v>2.2397265701654782E-3</v>
      </c>
      <c r="S22" s="16">
        <f t="shared" si="20"/>
        <v>1.5132188803833092E-2</v>
      </c>
    </row>
    <row r="23" spans="1:20" x14ac:dyDescent="0.25">
      <c r="B23" s="28">
        <f>SUM(B14:B22)</f>
        <v>1.0000000000000002</v>
      </c>
      <c r="C23" s="28">
        <f t="shared" ref="C23:R23" si="21">SUM(C14:C22)</f>
        <v>1</v>
      </c>
      <c r="D23" s="28">
        <f t="shared" si="21"/>
        <v>1.0000000000000002</v>
      </c>
      <c r="E23" s="28">
        <f t="shared" si="21"/>
        <v>1</v>
      </c>
      <c r="F23" s="28">
        <f t="shared" si="21"/>
        <v>1</v>
      </c>
      <c r="G23" s="28">
        <f t="shared" si="21"/>
        <v>1</v>
      </c>
      <c r="H23" s="28">
        <f t="shared" si="21"/>
        <v>1.0000000000000002</v>
      </c>
      <c r="I23" s="28">
        <f t="shared" si="21"/>
        <v>1</v>
      </c>
      <c r="J23" s="28">
        <f t="shared" si="21"/>
        <v>1</v>
      </c>
      <c r="K23" s="28">
        <f t="shared" si="21"/>
        <v>0.99999999999999989</v>
      </c>
      <c r="L23" s="28">
        <f t="shared" si="21"/>
        <v>0.99999999999999978</v>
      </c>
      <c r="M23" s="28">
        <f t="shared" si="21"/>
        <v>1.0000000000000002</v>
      </c>
      <c r="N23" s="28">
        <f t="shared" si="21"/>
        <v>1</v>
      </c>
      <c r="O23" s="28">
        <f t="shared" si="21"/>
        <v>1</v>
      </c>
      <c r="P23" s="28">
        <f t="shared" si="21"/>
        <v>1</v>
      </c>
      <c r="Q23" s="28">
        <f t="shared" si="21"/>
        <v>1</v>
      </c>
      <c r="R23" s="28">
        <f t="shared" si="21"/>
        <v>0.99999999999999989</v>
      </c>
      <c r="S23" s="28">
        <f>SUM(S14:S22)</f>
        <v>1.0000000000000004</v>
      </c>
    </row>
    <row r="25" spans="1:20" s="101" customFormat="1" ht="27.6" customHeight="1" x14ac:dyDescent="0.25">
      <c r="A25" s="116" t="s">
        <v>149</v>
      </c>
      <c r="B25" s="119" t="s">
        <v>87</v>
      </c>
      <c r="C25" s="119" t="s">
        <v>90</v>
      </c>
      <c r="D25" s="119" t="s">
        <v>89</v>
      </c>
      <c r="E25" s="100"/>
      <c r="F25" s="117"/>
      <c r="G25" s="117"/>
      <c r="H25" s="11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98"/>
    </row>
    <row r="26" spans="1:20" ht="18" customHeight="1" x14ac:dyDescent="0.25">
      <c r="A26" s="105">
        <v>1</v>
      </c>
      <c r="B26" s="106">
        <f>SUM(B2+F2+D2+M2+N2+Q2)</f>
        <v>186059425.16672</v>
      </c>
      <c r="C26" s="106">
        <f>C2+L2+P2+G2+I2</f>
        <v>80405901.154210001</v>
      </c>
      <c r="D26" s="106">
        <f>E2+H2+R2+K2+J2+O2</f>
        <v>70022440.725999996</v>
      </c>
      <c r="E26" s="46"/>
      <c r="F26" s="75" t="s">
        <v>92</v>
      </c>
      <c r="G26" s="46"/>
      <c r="H26" s="46"/>
      <c r="I26" s="12"/>
      <c r="J26" s="20"/>
      <c r="K26" s="12"/>
      <c r="L26" s="12"/>
      <c r="M26" s="12"/>
      <c r="N26" s="12"/>
      <c r="O26" s="12"/>
      <c r="P26" s="12"/>
      <c r="Q26" s="12"/>
      <c r="R26" s="12"/>
      <c r="S26" s="12"/>
      <c r="T26" s="21"/>
    </row>
    <row r="27" spans="1:20" ht="18" customHeight="1" x14ac:dyDescent="0.25">
      <c r="A27" s="105">
        <v>2</v>
      </c>
      <c r="B27" s="106">
        <f t="shared" ref="B27:B34" si="22">SUM(B3+F3+D3+M3+N3+Q3)</f>
        <v>128596721.893966</v>
      </c>
      <c r="C27" s="106">
        <f t="shared" ref="C27:C34" si="23">C3+L3+P3+G3+I3</f>
        <v>104003220.49348</v>
      </c>
      <c r="D27" s="106">
        <f t="shared" ref="D27:D34" si="24">E3+H3+R3+K3+J3+O3</f>
        <v>93743586.177919999</v>
      </c>
      <c r="E27" s="46"/>
      <c r="F27" s="75" t="s">
        <v>93</v>
      </c>
      <c r="G27" s="46"/>
      <c r="H27" s="4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21"/>
    </row>
    <row r="28" spans="1:20" ht="18" customHeight="1" x14ac:dyDescent="0.25">
      <c r="A28" s="105">
        <v>3</v>
      </c>
      <c r="B28" s="106">
        <f t="shared" si="22"/>
        <v>23055370.343547001</v>
      </c>
      <c r="C28" s="106">
        <f t="shared" si="23"/>
        <v>26318519.952689998</v>
      </c>
      <c r="D28" s="106">
        <f t="shared" si="24"/>
        <v>22251670.192984</v>
      </c>
      <c r="E28" s="46"/>
      <c r="F28" s="75" t="s">
        <v>94</v>
      </c>
      <c r="G28" s="46"/>
      <c r="H28" s="4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21"/>
    </row>
    <row r="29" spans="1:20" ht="18" customHeight="1" x14ac:dyDescent="0.25">
      <c r="A29" s="105">
        <v>4</v>
      </c>
      <c r="B29" s="106">
        <f t="shared" si="22"/>
        <v>34923544.267584004</v>
      </c>
      <c r="C29" s="106">
        <f t="shared" si="23"/>
        <v>31277636.058460001</v>
      </c>
      <c r="D29" s="106">
        <f t="shared" si="24"/>
        <v>14909332.476430999</v>
      </c>
      <c r="E29" s="46"/>
      <c r="F29" s="46"/>
      <c r="G29" s="46"/>
      <c r="H29" s="4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21"/>
    </row>
    <row r="30" spans="1:20" ht="18" customHeight="1" x14ac:dyDescent="0.25">
      <c r="A30" s="105">
        <v>5</v>
      </c>
      <c r="B30" s="106">
        <f t="shared" si="22"/>
        <v>47596935.426607005</v>
      </c>
      <c r="C30" s="106">
        <f t="shared" si="23"/>
        <v>27983525.86939</v>
      </c>
      <c r="D30" s="106">
        <f t="shared" si="24"/>
        <v>10864593.212026201</v>
      </c>
      <c r="E30" s="46"/>
      <c r="F30" s="46"/>
      <c r="G30" s="46"/>
      <c r="H30" s="46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21"/>
    </row>
    <row r="31" spans="1:20" ht="18" customHeight="1" x14ac:dyDescent="0.25">
      <c r="A31" s="105">
        <v>6</v>
      </c>
      <c r="B31" s="106">
        <f t="shared" si="22"/>
        <v>49916010.033578999</v>
      </c>
      <c r="C31" s="106">
        <f t="shared" si="23"/>
        <v>19776983.365589999</v>
      </c>
      <c r="D31" s="106">
        <f t="shared" si="24"/>
        <v>5547527.2691410007</v>
      </c>
      <c r="E31" s="46"/>
      <c r="F31" s="46"/>
      <c r="G31" s="46"/>
      <c r="H31" s="46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21"/>
    </row>
    <row r="32" spans="1:20" ht="18" customHeight="1" x14ac:dyDescent="0.25">
      <c r="A32" s="105">
        <v>7</v>
      </c>
      <c r="B32" s="106">
        <f t="shared" si="22"/>
        <v>30274522.843145002</v>
      </c>
      <c r="C32" s="106">
        <f t="shared" si="23"/>
        <v>10468503.548930001</v>
      </c>
      <c r="D32" s="106">
        <f t="shared" si="24"/>
        <v>1894110.411993</v>
      </c>
      <c r="E32" s="46"/>
      <c r="F32" s="46"/>
      <c r="G32" s="46"/>
      <c r="H32" s="46"/>
      <c r="I32" s="12"/>
      <c r="J32" s="12"/>
      <c r="K32" s="12"/>
      <c r="M32" s="12"/>
      <c r="S32" s="12"/>
      <c r="T32" s="21"/>
    </row>
    <row r="33" spans="1:20" ht="18" customHeight="1" x14ac:dyDescent="0.25">
      <c r="A33" s="105">
        <v>8</v>
      </c>
      <c r="B33" s="106">
        <f t="shared" si="22"/>
        <v>15472443.583085999</v>
      </c>
      <c r="C33" s="106">
        <f t="shared" si="23"/>
        <v>5123425.4188099997</v>
      </c>
      <c r="D33" s="106">
        <f t="shared" si="24"/>
        <v>735622.31609999994</v>
      </c>
      <c r="E33" s="46"/>
      <c r="F33" s="46"/>
      <c r="G33" s="46"/>
      <c r="H33" s="46"/>
      <c r="I33" s="12"/>
      <c r="J33" s="12"/>
      <c r="K33" s="12"/>
      <c r="M33" s="12"/>
      <c r="S33" s="12"/>
      <c r="T33" s="21"/>
    </row>
    <row r="34" spans="1:20" ht="18" customHeight="1" x14ac:dyDescent="0.25">
      <c r="A34" s="105">
        <v>9</v>
      </c>
      <c r="B34" s="106">
        <f t="shared" si="22"/>
        <v>11979460.807453999</v>
      </c>
      <c r="C34" s="106">
        <f t="shared" si="23"/>
        <v>3583442.0989899999</v>
      </c>
      <c r="D34" s="106">
        <f t="shared" si="24"/>
        <v>435143.97667439992</v>
      </c>
      <c r="E34" s="46"/>
      <c r="F34" s="46"/>
      <c r="G34" s="46"/>
      <c r="H34" s="46"/>
      <c r="I34" s="12"/>
      <c r="J34" s="12"/>
      <c r="M34" s="12"/>
      <c r="S34" s="12"/>
      <c r="T34" s="21"/>
    </row>
    <row r="35" spans="1:20" s="25" customFormat="1" ht="18" customHeight="1" x14ac:dyDescent="0.25">
      <c r="A35" s="121" t="s">
        <v>0</v>
      </c>
      <c r="B35" s="122">
        <f>SUM(B26:B34)</f>
        <v>527874434.36568803</v>
      </c>
      <c r="C35" s="122">
        <f t="shared" ref="C35:D35" si="25">SUM(C26:C34)</f>
        <v>308941157.96055001</v>
      </c>
      <c r="D35" s="122">
        <f t="shared" si="25"/>
        <v>220404026.7592696</v>
      </c>
      <c r="E35" s="97"/>
      <c r="F35" s="97"/>
      <c r="G35" s="97"/>
      <c r="H35" s="97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/>
    </row>
  </sheetData>
  <customSheetViews>
    <customSheetView guid="{187F99D5-F78B-4810-AFAB-810932C64360}" topLeftCell="A16">
      <selection activeCell="E31" sqref="E31"/>
      <pageMargins left="0.75" right="0.75" top="1" bottom="1" header="0.5" footer="0.5"/>
      <pageSetup orientation="portrait" horizontalDpi="4294967293" r:id="rId1"/>
      <headerFooter alignWithMargins="0"/>
    </customSheetView>
  </customSheetViews>
  <pageMargins left="0.75" right="0.75" top="1" bottom="1" header="0.5" footer="0.5"/>
  <pageSetup orientation="portrait" horizontalDpi="4294967293" r:id="rId2"/>
  <headerFooter alignWithMargins="0"/>
  <ignoredErrors>
    <ignoredError sqref="O14:O22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3.2" x14ac:dyDescent="0.25"/>
  <sheetData/>
  <customSheetViews>
    <customSheetView guid="{187F99D5-F78B-4810-AFAB-810932C64360}" scale="70">
      <selection activeCell="A130" sqref="A130"/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187F99D5-F78B-4810-AFAB-810932C64360}" topLeftCell="A19">
      <selection activeCell="E46" sqref="E46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0" zoomScaleNormal="60" workbookViewId="0"/>
  </sheetViews>
  <sheetFormatPr defaultRowHeight="13.2" x14ac:dyDescent="0.25"/>
  <sheetData/>
  <customSheetViews>
    <customSheetView guid="{187F99D5-F78B-4810-AFAB-810932C64360}" scale="50">
      <selection activeCell="AE33" sqref="AE33"/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="75" zoomScaleNormal="75" workbookViewId="0">
      <selection activeCell="N2" sqref="N2"/>
    </sheetView>
  </sheetViews>
  <sheetFormatPr defaultRowHeight="13.2" x14ac:dyDescent="0.25"/>
  <cols>
    <col min="1" max="1" width="11.33203125" customWidth="1"/>
    <col min="2" max="2" width="14.88671875" customWidth="1"/>
    <col min="3" max="18" width="14.6640625" customWidth="1"/>
    <col min="19" max="19" width="19.6640625" customWidth="1"/>
    <col min="20" max="20" width="14.6640625" customWidth="1"/>
    <col min="21" max="21" width="12.33203125" customWidth="1"/>
  </cols>
  <sheetData>
    <row r="1" spans="1:20" ht="28.2" thickBot="1" x14ac:dyDescent="0.35">
      <c r="A1" s="1" t="s">
        <v>82</v>
      </c>
      <c r="B1" s="2" t="s">
        <v>65</v>
      </c>
      <c r="C1" s="3" t="s">
        <v>64</v>
      </c>
      <c r="D1" s="2" t="s">
        <v>66</v>
      </c>
      <c r="E1" s="3" t="s">
        <v>67</v>
      </c>
      <c r="F1" s="3" t="s">
        <v>68</v>
      </c>
      <c r="G1" s="3" t="s">
        <v>69</v>
      </c>
      <c r="H1" s="3" t="s">
        <v>70</v>
      </c>
      <c r="I1" s="3" t="s">
        <v>71</v>
      </c>
      <c r="J1" s="3" t="s">
        <v>72</v>
      </c>
      <c r="K1" s="3" t="s">
        <v>73</v>
      </c>
      <c r="L1" s="3" t="s">
        <v>74</v>
      </c>
      <c r="M1" s="3" t="s">
        <v>75</v>
      </c>
      <c r="N1" s="3" t="s">
        <v>76</v>
      </c>
      <c r="O1" s="3" t="s">
        <v>77</v>
      </c>
      <c r="P1" s="3" t="s">
        <v>78</v>
      </c>
      <c r="Q1" s="3" t="s">
        <v>79</v>
      </c>
      <c r="R1" s="3" t="s">
        <v>80</v>
      </c>
      <c r="S1" s="3" t="s">
        <v>0</v>
      </c>
      <c r="T1" s="3" t="s">
        <v>1</v>
      </c>
    </row>
    <row r="2" spans="1:20" ht="15" thickBot="1" x14ac:dyDescent="0.35">
      <c r="A2" s="4">
        <v>1</v>
      </c>
      <c r="B2" s="5">
        <v>14097899.539100001</v>
      </c>
      <c r="C2" s="6">
        <v>29476009.209100001</v>
      </c>
      <c r="D2" s="102">
        <v>21566894.0099</v>
      </c>
      <c r="E2" s="6">
        <v>22431302.955499999</v>
      </c>
      <c r="F2" s="6">
        <v>21784.464441399999</v>
      </c>
      <c r="G2" s="6">
        <v>16164053.711999999</v>
      </c>
      <c r="H2" s="6">
        <v>15936354.084899999</v>
      </c>
      <c r="I2" s="6">
        <v>34445813.611000001</v>
      </c>
      <c r="J2" s="6">
        <v>20426405.218199998</v>
      </c>
      <c r="K2" s="6">
        <v>20426405.218199998</v>
      </c>
      <c r="L2" s="6">
        <v>40780344.633599997</v>
      </c>
      <c r="M2" s="6">
        <v>27568037.816100001</v>
      </c>
      <c r="N2" s="6">
        <v>20660158.682500001</v>
      </c>
      <c r="O2" s="6">
        <v>19868414.3334</v>
      </c>
      <c r="P2" s="6">
        <v>16517009.672900001</v>
      </c>
      <c r="Q2" s="6">
        <v>8207405.6181899998</v>
      </c>
      <c r="R2" s="6">
        <v>31714627.913899999</v>
      </c>
      <c r="S2" s="7">
        <f>SUM(B2:R2)</f>
        <v>360308920.69293141</v>
      </c>
      <c r="T2" s="11">
        <f>S2/$S$11</f>
        <v>0.33712596444351978</v>
      </c>
    </row>
    <row r="3" spans="1:20" ht="15" thickBot="1" x14ac:dyDescent="0.35">
      <c r="A3" s="4">
        <v>2</v>
      </c>
      <c r="B3" s="5">
        <v>109522881.46600001</v>
      </c>
      <c r="C3" s="6">
        <v>22657150.478399999</v>
      </c>
      <c r="D3" s="102">
        <v>20584534.400899999</v>
      </c>
      <c r="E3" s="6">
        <v>17713928.042399999</v>
      </c>
      <c r="F3" s="6">
        <v>1029359.86784</v>
      </c>
      <c r="G3" s="6">
        <v>15162176.7316</v>
      </c>
      <c r="H3" s="6">
        <v>9944094.2854200006</v>
      </c>
      <c r="I3" s="6">
        <v>28107108.459600002</v>
      </c>
      <c r="J3" s="6">
        <v>5265477.6783699999</v>
      </c>
      <c r="K3" s="6">
        <v>5265477.6783699999</v>
      </c>
      <c r="L3" s="6">
        <v>16764573.6074</v>
      </c>
      <c r="M3" s="6">
        <v>9836592.8438700009</v>
      </c>
      <c r="N3" s="6">
        <v>14703760.9933</v>
      </c>
      <c r="O3" s="6">
        <v>7693149.1240499998</v>
      </c>
      <c r="P3" s="6">
        <v>11063480.475199999</v>
      </c>
      <c r="Q3" s="6">
        <v>9086931.6309099998</v>
      </c>
      <c r="R3" s="6">
        <v>16764627.426899999</v>
      </c>
      <c r="S3" s="7">
        <f t="shared" ref="S3:S11" si="0">SUM(B3:R3)</f>
        <v>321165305.19053006</v>
      </c>
      <c r="T3" s="11">
        <f t="shared" ref="T3:T10" si="1">S3/$S$11</f>
        <v>0.30050092306881632</v>
      </c>
    </row>
    <row r="4" spans="1:20" ht="15" thickBot="1" x14ac:dyDescent="0.35">
      <c r="A4" s="4">
        <v>3</v>
      </c>
      <c r="B4" s="5">
        <v>35966409.438000001</v>
      </c>
      <c r="C4" s="6">
        <v>5479622.5621800004</v>
      </c>
      <c r="D4" s="102">
        <v>3594302.9735300001</v>
      </c>
      <c r="E4" s="6">
        <v>534286.70805899997</v>
      </c>
      <c r="F4" s="6">
        <v>53232.429596499998</v>
      </c>
      <c r="G4" s="6">
        <v>601995.92995400005</v>
      </c>
      <c r="H4" s="6">
        <v>14619.5697877</v>
      </c>
      <c r="I4" s="6">
        <v>500788.70724199997</v>
      </c>
      <c r="J4" s="6">
        <v>32680.699769300001</v>
      </c>
      <c r="K4" s="6">
        <v>32680.699769300001</v>
      </c>
      <c r="L4" s="6">
        <v>4922546.8321700003</v>
      </c>
      <c r="M4" s="6">
        <v>10060541.114700001</v>
      </c>
      <c r="N4" s="6">
        <v>1558794.69034</v>
      </c>
      <c r="O4" s="6">
        <v>74337.700187800001</v>
      </c>
      <c r="P4" s="6">
        <v>4998076.1239299998</v>
      </c>
      <c r="Q4" s="6">
        <v>117267.466292</v>
      </c>
      <c r="R4" s="6">
        <v>195185.056266</v>
      </c>
      <c r="S4" s="7">
        <f t="shared" si="0"/>
        <v>68737368.701773599</v>
      </c>
      <c r="T4" s="11">
        <f t="shared" si="1"/>
        <v>6.4314676617857752E-2</v>
      </c>
    </row>
    <row r="5" spans="1:20" ht="15" thickBot="1" x14ac:dyDescent="0.35">
      <c r="A5" s="4">
        <v>4</v>
      </c>
      <c r="B5" s="5">
        <v>41297963.070500001</v>
      </c>
      <c r="C5" s="6">
        <v>2093186.71083</v>
      </c>
      <c r="D5" s="102">
        <v>5887294.3262999998</v>
      </c>
      <c r="E5" s="6">
        <v>2433348.9636200001</v>
      </c>
      <c r="F5" s="6">
        <v>317410.59318600001</v>
      </c>
      <c r="G5" s="6">
        <v>2910606.9621199998</v>
      </c>
      <c r="H5" s="6">
        <v>287745.56748600001</v>
      </c>
      <c r="I5" s="6">
        <v>1632969.9395600001</v>
      </c>
      <c r="J5" s="6">
        <v>532194.19498200004</v>
      </c>
      <c r="K5" s="6">
        <v>532194.19498200004</v>
      </c>
      <c r="L5" s="6">
        <v>2850730.4865899999</v>
      </c>
      <c r="M5" s="6">
        <v>8921028.8588200007</v>
      </c>
      <c r="N5" s="6">
        <v>2909239.8703600001</v>
      </c>
      <c r="O5" s="6">
        <v>194758.05816799999</v>
      </c>
      <c r="P5" s="6">
        <v>2148763.1820700001</v>
      </c>
      <c r="Q5" s="6">
        <v>3533099.4679800002</v>
      </c>
      <c r="R5" s="6">
        <v>1201029.7830000001</v>
      </c>
      <c r="S5" s="7">
        <f t="shared" si="0"/>
        <v>79683564.230554014</v>
      </c>
      <c r="T5" s="11">
        <f t="shared" si="1"/>
        <v>7.4556573259024747E-2</v>
      </c>
    </row>
    <row r="6" spans="1:20" ht="15" thickBot="1" x14ac:dyDescent="0.35">
      <c r="A6" s="4">
        <v>5</v>
      </c>
      <c r="B6" s="5">
        <v>51180715.520800002</v>
      </c>
      <c r="C6" s="6">
        <v>1842333.3342500001</v>
      </c>
      <c r="D6" s="102">
        <v>5175470.0375499995</v>
      </c>
      <c r="E6" s="6">
        <v>2506158.5888499999</v>
      </c>
      <c r="F6" s="6">
        <v>806789.11061800004</v>
      </c>
      <c r="G6" s="6">
        <v>2942138.32534</v>
      </c>
      <c r="H6" s="6">
        <v>332428.69453199999</v>
      </c>
      <c r="I6" s="6">
        <v>3945614.9917799998</v>
      </c>
      <c r="J6" s="6">
        <v>317603.85430399998</v>
      </c>
      <c r="K6" s="6">
        <v>317603.85430399998</v>
      </c>
      <c r="L6" s="6">
        <v>2385268.9777500001</v>
      </c>
      <c r="M6" s="6">
        <v>1842056.45267</v>
      </c>
      <c r="N6" s="6">
        <v>3686691.3717200002</v>
      </c>
      <c r="O6" s="6">
        <v>126048.504269</v>
      </c>
      <c r="P6" s="6">
        <v>2834125.8204299998</v>
      </c>
      <c r="Q6" s="6">
        <v>2903613.5338900001</v>
      </c>
      <c r="R6" s="6">
        <v>1476503.38066</v>
      </c>
      <c r="S6" s="7">
        <f t="shared" si="0"/>
        <v>84621164.353716999</v>
      </c>
      <c r="T6" s="11">
        <f t="shared" si="1"/>
        <v>7.9176478867679909E-2</v>
      </c>
    </row>
    <row r="7" spans="1:20" ht="15" thickBot="1" x14ac:dyDescent="0.35">
      <c r="A7" s="4">
        <v>6</v>
      </c>
      <c r="B7" s="5">
        <v>27219105.645100001</v>
      </c>
      <c r="C7" s="5">
        <v>1443015.16521</v>
      </c>
      <c r="D7" s="5">
        <v>8424396.2664100006</v>
      </c>
      <c r="E7" s="5">
        <v>4956486.5091500003</v>
      </c>
      <c r="F7" s="5">
        <v>277053.26822899998</v>
      </c>
      <c r="G7" s="5">
        <v>3673030.74792</v>
      </c>
      <c r="H7" s="5">
        <v>563783.82565200003</v>
      </c>
      <c r="I7" s="5">
        <v>3843539.7620000001</v>
      </c>
      <c r="J7" s="5">
        <v>595079.67273500003</v>
      </c>
      <c r="K7" s="5">
        <v>595079.67273500003</v>
      </c>
      <c r="L7" s="5">
        <v>1697445.09565</v>
      </c>
      <c r="M7" s="5">
        <v>4944431.8190799998</v>
      </c>
      <c r="N7" s="5">
        <v>5158036.4009699998</v>
      </c>
      <c r="O7" s="5">
        <v>376648.57312000002</v>
      </c>
      <c r="P7" s="5">
        <v>3772214.1775600002</v>
      </c>
      <c r="Q7" s="5">
        <v>3940939.1402099999</v>
      </c>
      <c r="R7" s="5">
        <v>2875915.1457799999</v>
      </c>
      <c r="S7" s="7">
        <f t="shared" si="0"/>
        <v>74356200.887511</v>
      </c>
      <c r="T7" s="11">
        <f t="shared" si="1"/>
        <v>6.957198253196073E-2</v>
      </c>
    </row>
    <row r="8" spans="1:20" ht="15" thickBot="1" x14ac:dyDescent="0.35">
      <c r="A8" s="4">
        <v>7</v>
      </c>
      <c r="B8" s="5">
        <v>9460105.2846099995</v>
      </c>
      <c r="C8" s="5">
        <v>1312649.3098599999</v>
      </c>
      <c r="D8" s="5">
        <v>6563747.6048699999</v>
      </c>
      <c r="E8" s="5">
        <v>2397857.1930399998</v>
      </c>
      <c r="F8" s="5">
        <v>218194.02671199999</v>
      </c>
      <c r="G8" s="5">
        <v>3075198.4942200002</v>
      </c>
      <c r="H8" s="5">
        <v>649010.19974299998</v>
      </c>
      <c r="I8" s="5">
        <v>2932173.7020100001</v>
      </c>
      <c r="J8" s="5">
        <v>432232.16099599999</v>
      </c>
      <c r="K8" s="5">
        <v>432232.16099599999</v>
      </c>
      <c r="L8" s="5">
        <v>1315789.74743</v>
      </c>
      <c r="M8" s="5">
        <v>968623.39145300002</v>
      </c>
      <c r="N8" s="5">
        <v>4606545.63631</v>
      </c>
      <c r="O8" s="5">
        <v>289959.06335800001</v>
      </c>
      <c r="P8" s="5">
        <v>1764498.91995</v>
      </c>
      <c r="Q8" s="5">
        <v>4634148.98061</v>
      </c>
      <c r="R8" s="5">
        <v>1377803.88219</v>
      </c>
      <c r="S8" s="7">
        <f t="shared" si="0"/>
        <v>42430769.758357994</v>
      </c>
      <c r="T8" s="11">
        <f t="shared" si="1"/>
        <v>3.970069391942202E-2</v>
      </c>
    </row>
    <row r="9" spans="1:20" ht="15" thickBot="1" x14ac:dyDescent="0.35">
      <c r="A9" s="4">
        <v>8</v>
      </c>
      <c r="B9" s="5">
        <v>695246.08758199995</v>
      </c>
      <c r="C9" s="5">
        <v>1659730.2662200001</v>
      </c>
      <c r="D9" s="5">
        <v>4111944.5395800001</v>
      </c>
      <c r="E9" s="5">
        <v>1581516.8910999999</v>
      </c>
      <c r="F9" s="5">
        <v>153919.02598100001</v>
      </c>
      <c r="G9" s="5">
        <v>748134.24996199994</v>
      </c>
      <c r="H9" s="5">
        <v>1564476.1086599999</v>
      </c>
      <c r="I9" s="5">
        <v>1311064.5242099999</v>
      </c>
      <c r="J9" s="5">
        <v>913631.59625399997</v>
      </c>
      <c r="K9" s="5">
        <v>913631.59625399997</v>
      </c>
      <c r="L9" s="5">
        <v>1202322.11943</v>
      </c>
      <c r="M9" s="5">
        <v>426504.38181699999</v>
      </c>
      <c r="N9" s="5">
        <v>1842819.16604</v>
      </c>
      <c r="O9" s="5">
        <v>644687.51118200005</v>
      </c>
      <c r="P9" s="5">
        <v>854238.16232500004</v>
      </c>
      <c r="Q9" s="5">
        <v>2341920.2197599998</v>
      </c>
      <c r="R9" s="5">
        <v>694353.172288</v>
      </c>
      <c r="S9" s="7">
        <f t="shared" si="0"/>
        <v>21660139.618644997</v>
      </c>
      <c r="T9" s="11">
        <f t="shared" si="1"/>
        <v>2.0266485339507288E-2</v>
      </c>
    </row>
    <row r="10" spans="1:20" ht="15" thickBot="1" x14ac:dyDescent="0.35">
      <c r="A10" s="4">
        <v>9</v>
      </c>
      <c r="B10" s="5">
        <v>217992.092195</v>
      </c>
      <c r="C10" s="5">
        <v>1107646.1884600001</v>
      </c>
      <c r="D10" s="5">
        <v>2171235.9585500001</v>
      </c>
      <c r="E10" s="5">
        <v>1313823.5546299999</v>
      </c>
      <c r="F10" s="5">
        <v>87177.888837399994</v>
      </c>
      <c r="G10" s="5">
        <v>615301.14622</v>
      </c>
      <c r="H10" s="5">
        <v>837862.340463</v>
      </c>
      <c r="I10" s="5">
        <v>810004.94004599995</v>
      </c>
      <c r="J10" s="5">
        <v>717326.33716500003</v>
      </c>
      <c r="K10" s="5">
        <v>717326.33716500003</v>
      </c>
      <c r="L10" s="5">
        <v>1945065.74079</v>
      </c>
      <c r="M10" s="5">
        <v>1146697.6109</v>
      </c>
      <c r="N10" s="5">
        <v>629129.47661999997</v>
      </c>
      <c r="O10" s="5">
        <v>863766.44697399996</v>
      </c>
      <c r="P10" s="5">
        <v>630848.10250299994</v>
      </c>
      <c r="Q10" s="5">
        <v>874118.48212199996</v>
      </c>
      <c r="R10" s="5">
        <v>1117695.32183</v>
      </c>
      <c r="S10" s="7">
        <f t="shared" si="0"/>
        <v>15803017.965470402</v>
      </c>
      <c r="T10" s="11">
        <f t="shared" si="1"/>
        <v>1.4786221952211567E-2</v>
      </c>
    </row>
    <row r="11" spans="1:20" ht="14.4" thickBot="1" x14ac:dyDescent="0.35">
      <c r="A11" s="8" t="s">
        <v>0</v>
      </c>
      <c r="B11" s="9">
        <f>SUM(B2:B10)</f>
        <v>289658318.14388692</v>
      </c>
      <c r="C11" s="9">
        <f t="shared" ref="C11:R11" si="2">SUM(C2:C10)</f>
        <v>67071343.224510007</v>
      </c>
      <c r="D11" s="9">
        <f t="shared" si="2"/>
        <v>78079820.11759001</v>
      </c>
      <c r="E11" s="9">
        <f t="shared" si="2"/>
        <v>55868709.406348981</v>
      </c>
      <c r="F11" s="9">
        <f t="shared" si="2"/>
        <v>2964920.6754412996</v>
      </c>
      <c r="G11" s="9">
        <f t="shared" si="2"/>
        <v>45892636.299336001</v>
      </c>
      <c r="H11" s="9">
        <f t="shared" si="2"/>
        <v>30130374.676643699</v>
      </c>
      <c r="I11" s="9">
        <f t="shared" si="2"/>
        <v>77529078.637448013</v>
      </c>
      <c r="J11" s="9">
        <f t="shared" si="2"/>
        <v>29232631.4127753</v>
      </c>
      <c r="K11" s="9">
        <f t="shared" si="2"/>
        <v>29232631.4127753</v>
      </c>
      <c r="L11" s="9">
        <f t="shared" si="2"/>
        <v>73864087.240809992</v>
      </c>
      <c r="M11" s="9">
        <f t="shared" si="2"/>
        <v>65714514.289410003</v>
      </c>
      <c r="N11" s="9">
        <f t="shared" si="2"/>
        <v>55755176.288160011</v>
      </c>
      <c r="O11" s="9">
        <f t="shared" si="2"/>
        <v>30131769.314708799</v>
      </c>
      <c r="P11" s="9">
        <f t="shared" si="2"/>
        <v>44583254.636868007</v>
      </c>
      <c r="Q11" s="9">
        <f t="shared" si="2"/>
        <v>35639444.539963998</v>
      </c>
      <c r="R11" s="9">
        <f t="shared" si="2"/>
        <v>57417741.082813993</v>
      </c>
      <c r="S11" s="7">
        <f t="shared" si="0"/>
        <v>1068766451.3994904</v>
      </c>
      <c r="T11" s="10">
        <f>SUM(T2:T10)</f>
        <v>1</v>
      </c>
    </row>
    <row r="13" spans="1:20" ht="18" customHeight="1" x14ac:dyDescent="0.25">
      <c r="A13" s="14" t="s">
        <v>82</v>
      </c>
      <c r="B13" s="18" t="s">
        <v>65</v>
      </c>
      <c r="C13" s="18" t="s">
        <v>64</v>
      </c>
      <c r="D13" s="18" t="s">
        <v>66</v>
      </c>
      <c r="E13" s="18" t="s">
        <v>67</v>
      </c>
      <c r="F13" s="18" t="s">
        <v>68</v>
      </c>
      <c r="G13" s="18" t="s">
        <v>69</v>
      </c>
      <c r="H13" s="18" t="s">
        <v>70</v>
      </c>
      <c r="I13" s="18" t="s">
        <v>71</v>
      </c>
      <c r="J13" s="18" t="s">
        <v>72</v>
      </c>
      <c r="K13" s="18" t="s">
        <v>73</v>
      </c>
      <c r="L13" s="18" t="s">
        <v>74</v>
      </c>
      <c r="M13" s="18" t="s">
        <v>75</v>
      </c>
      <c r="N13" s="18" t="s">
        <v>76</v>
      </c>
      <c r="O13" s="18" t="s">
        <v>77</v>
      </c>
      <c r="P13" s="18" t="s">
        <v>78</v>
      </c>
      <c r="Q13" s="18" t="s">
        <v>79</v>
      </c>
      <c r="R13" s="18" t="s">
        <v>80</v>
      </c>
      <c r="S13" s="18" t="s">
        <v>2</v>
      </c>
    </row>
    <row r="14" spans="1:20" ht="18" customHeight="1" x14ac:dyDescent="0.25">
      <c r="A14" s="17">
        <v>1</v>
      </c>
      <c r="B14" s="15">
        <f>SUM(B2/$B$11)</f>
        <v>4.8670791259986912E-2</v>
      </c>
      <c r="C14" s="15">
        <f>SUM(C2/$C$11)</f>
        <v>0.43947247500969278</v>
      </c>
      <c r="D14" s="15">
        <f>SUM(D2/$D$11)</f>
        <v>0.27621597971690715</v>
      </c>
      <c r="E14" s="15">
        <f>SUM(E2/$E$11)</f>
        <v>0.40150028869202553</v>
      </c>
      <c r="F14" s="15">
        <f>SUM(F2/$F$11)</f>
        <v>7.3474021149512181E-3</v>
      </c>
      <c r="G14" s="15">
        <f>SUM(G2/$G$11)</f>
        <v>0.35221453844075351</v>
      </c>
      <c r="H14" s="15">
        <f>SUM(H2/$H$11)</f>
        <v>0.52891323974319693</v>
      </c>
      <c r="I14" s="15">
        <f>SUM(I2/$I$11)</f>
        <v>0.44429540781827404</v>
      </c>
      <c r="J14" s="15">
        <f>SUM(J2/$J$11)</f>
        <v>0.69875355830174124</v>
      </c>
      <c r="K14" s="15">
        <f>SUM(K2/$K$11)</f>
        <v>0.69875355830174124</v>
      </c>
      <c r="L14" s="15">
        <f>SUM(L2/$L$11)</f>
        <v>0.55209975722909643</v>
      </c>
      <c r="M14" s="15">
        <f>SUM(M2/$M$11)</f>
        <v>0.41951215974432965</v>
      </c>
      <c r="N14" s="15">
        <f t="shared" ref="N14:N22" si="3">SUM(N2/$N$11)</f>
        <v>0.37055140092682887</v>
      </c>
      <c r="O14" s="15">
        <f>SUM(O2/$O$11)</f>
        <v>0.65938425738913542</v>
      </c>
      <c r="P14" s="15">
        <f>SUM(P2/$P$11)</f>
        <v>0.37047563726407051</v>
      </c>
      <c r="Q14" s="15">
        <f>SUM(Q2/$Q$11)</f>
        <v>0.23028994206087283</v>
      </c>
      <c r="R14" s="15">
        <f>SUM(R2/$R$11)</f>
        <v>0.55234893111099193</v>
      </c>
      <c r="S14" s="16">
        <f>(S2/$S$11)</f>
        <v>0.33712596444351978</v>
      </c>
    </row>
    <row r="15" spans="1:20" ht="18" customHeight="1" x14ac:dyDescent="0.25">
      <c r="A15" s="17">
        <v>2</v>
      </c>
      <c r="B15" s="15">
        <f t="shared" ref="B15:B22" si="4">SUM(B3/$B$11)</f>
        <v>0.37811060344414082</v>
      </c>
      <c r="C15" s="15">
        <f t="shared" ref="C15:C22" si="5">SUM(C3/$C$11)</f>
        <v>0.33780672026440578</v>
      </c>
      <c r="D15" s="15">
        <f t="shared" ref="D15:D22" si="6">SUM(D3/$D$11)</f>
        <v>0.26363450082107276</v>
      </c>
      <c r="E15" s="15">
        <f t="shared" ref="E15:E22" si="7">SUM(E3/$E$11)</f>
        <v>0.31706349100641601</v>
      </c>
      <c r="F15" s="15">
        <f t="shared" ref="F15:F22" si="8">SUM(F3/$F$11)</f>
        <v>0.3471795641503258</v>
      </c>
      <c r="G15" s="15">
        <f t="shared" ref="G15:G22" si="9">SUM(G3/$G$11)</f>
        <v>0.33038365093485322</v>
      </c>
      <c r="H15" s="15">
        <f t="shared" ref="H15:H22" si="10">SUM(H3/$H$11)</f>
        <v>0.33003553364799043</v>
      </c>
      <c r="I15" s="15">
        <f t="shared" ref="I15:I22" si="11">SUM(I3/$I$11)</f>
        <v>0.36253634060374007</v>
      </c>
      <c r="J15" s="15">
        <f t="shared" ref="J15:J22" si="12">SUM(J3/$J$11)</f>
        <v>0.18012328770611019</v>
      </c>
      <c r="K15" s="15">
        <f t="shared" ref="K15:K22" si="13">SUM(K3/$K$11)</f>
        <v>0.18012328770611019</v>
      </c>
      <c r="L15" s="15">
        <f t="shared" ref="L15:L22" si="14">SUM(L3/$L$11)</f>
        <v>0.22696514955562266</v>
      </c>
      <c r="M15" s="15">
        <f t="shared" ref="M15:M22" si="15">SUM(M3/$M$11)</f>
        <v>0.14968676174869305</v>
      </c>
      <c r="N15" s="15">
        <f t="shared" si="3"/>
        <v>0.26372010586616051</v>
      </c>
      <c r="O15" s="15">
        <f t="shared" ref="O15:O22" si="16">SUM(O3/$O$11)</f>
        <v>0.25531687315469376</v>
      </c>
      <c r="P15" s="15">
        <f t="shared" ref="P15:P22" si="17">SUM(P3/$P$11)</f>
        <v>0.24815327111742719</v>
      </c>
      <c r="Q15" s="15">
        <f t="shared" ref="Q15:Q22" si="18">SUM(Q3/$Q$11)</f>
        <v>0.25496838540007111</v>
      </c>
      <c r="R15" s="15">
        <f t="shared" ref="R15:R22" si="19">SUM(R3/$R$11)</f>
        <v>0.2919764363895867</v>
      </c>
      <c r="S15" s="16">
        <f t="shared" ref="S15:S22" si="20">(S3/$S$11)</f>
        <v>0.30050092306881632</v>
      </c>
    </row>
    <row r="16" spans="1:20" ht="18" customHeight="1" x14ac:dyDescent="0.25">
      <c r="A16" s="17">
        <v>3</v>
      </c>
      <c r="B16" s="15">
        <f t="shared" si="4"/>
        <v>0.12416839836836238</v>
      </c>
      <c r="C16" s="15">
        <f t="shared" si="5"/>
        <v>8.1698416920589892E-2</v>
      </c>
      <c r="D16" s="15">
        <f t="shared" si="6"/>
        <v>4.6033699464431359E-2</v>
      </c>
      <c r="E16" s="15">
        <f t="shared" si="7"/>
        <v>9.563254883390649E-3</v>
      </c>
      <c r="F16" s="15">
        <f t="shared" si="8"/>
        <v>1.7954082224670941E-2</v>
      </c>
      <c r="G16" s="15">
        <f t="shared" si="9"/>
        <v>1.3117484165160283E-2</v>
      </c>
      <c r="H16" s="15">
        <f t="shared" si="10"/>
        <v>4.8521035481954091E-4</v>
      </c>
      <c r="I16" s="15">
        <f t="shared" si="11"/>
        <v>6.4593661635507886E-3</v>
      </c>
      <c r="J16" s="15">
        <f t="shared" si="12"/>
        <v>1.1179527189268982E-3</v>
      </c>
      <c r="K16" s="15">
        <f t="shared" si="13"/>
        <v>1.1179527189268982E-3</v>
      </c>
      <c r="L16" s="15">
        <f t="shared" si="14"/>
        <v>6.6643304155666702E-2</v>
      </c>
      <c r="M16" s="15">
        <f t="shared" si="15"/>
        <v>0.15309465836410013</v>
      </c>
      <c r="N16" s="15">
        <f t="shared" si="3"/>
        <v>2.7957847039773786E-2</v>
      </c>
      <c r="O16" s="15">
        <f t="shared" si="16"/>
        <v>2.4670871269252721E-3</v>
      </c>
      <c r="P16" s="15">
        <f t="shared" si="17"/>
        <v>0.1121065782352474</v>
      </c>
      <c r="Q16" s="15">
        <f t="shared" si="18"/>
        <v>3.2903842303294902E-3</v>
      </c>
      <c r="R16" s="15">
        <f t="shared" si="19"/>
        <v>3.3993858446030346E-3</v>
      </c>
      <c r="S16" s="16">
        <f t="shared" si="20"/>
        <v>6.4314676617857752E-2</v>
      </c>
    </row>
    <row r="17" spans="1:20" ht="18" customHeight="1" x14ac:dyDescent="0.25">
      <c r="A17" s="17">
        <v>4</v>
      </c>
      <c r="B17" s="15">
        <f t="shared" si="4"/>
        <v>0.14257475267803413</v>
      </c>
      <c r="C17" s="15">
        <f t="shared" si="5"/>
        <v>3.1208361279174188E-2</v>
      </c>
      <c r="D17" s="15">
        <f t="shared" si="6"/>
        <v>7.5400971946830805E-2</v>
      </c>
      <c r="E17" s="15">
        <f t="shared" si="7"/>
        <v>4.3554773136453936E-2</v>
      </c>
      <c r="F17" s="15">
        <f t="shared" si="8"/>
        <v>0.10705534074322462</v>
      </c>
      <c r="G17" s="15">
        <f t="shared" si="9"/>
        <v>6.3422091141931453E-2</v>
      </c>
      <c r="H17" s="15">
        <f t="shared" si="10"/>
        <v>9.5500162402246212E-3</v>
      </c>
      <c r="I17" s="15">
        <f t="shared" si="11"/>
        <v>2.1062676975645685E-2</v>
      </c>
      <c r="J17" s="15">
        <f t="shared" si="12"/>
        <v>1.8205483709872915E-2</v>
      </c>
      <c r="K17" s="15">
        <f t="shared" si="13"/>
        <v>1.8205483709872915E-2</v>
      </c>
      <c r="L17" s="15">
        <f t="shared" si="14"/>
        <v>3.8594269462724345E-2</v>
      </c>
      <c r="M17" s="15">
        <f t="shared" si="15"/>
        <v>0.13575431478548777</v>
      </c>
      <c r="N17" s="15">
        <f t="shared" si="3"/>
        <v>5.2178830093266099E-2</v>
      </c>
      <c r="O17" s="15">
        <f t="shared" si="16"/>
        <v>6.4635453741154524E-3</v>
      </c>
      <c r="P17" s="15">
        <f t="shared" si="17"/>
        <v>4.8196642429354765E-2</v>
      </c>
      <c r="Q17" s="15">
        <f t="shared" si="18"/>
        <v>9.9134526746571153E-2</v>
      </c>
      <c r="R17" s="15">
        <f t="shared" si="19"/>
        <v>2.0917398705528084E-2</v>
      </c>
      <c r="S17" s="16">
        <f t="shared" si="20"/>
        <v>7.4556573259024747E-2</v>
      </c>
    </row>
    <row r="18" spans="1:20" ht="18" customHeight="1" x14ac:dyDescent="0.25">
      <c r="A18" s="17">
        <v>5</v>
      </c>
      <c r="B18" s="15">
        <f t="shared" si="4"/>
        <v>0.17669340845711923</v>
      </c>
      <c r="C18" s="15">
        <f t="shared" si="5"/>
        <v>2.7468263578427229E-2</v>
      </c>
      <c r="D18" s="15">
        <f t="shared" si="6"/>
        <v>6.6284348884969535E-2</v>
      </c>
      <c r="E18" s="15">
        <f t="shared" si="7"/>
        <v>4.4858000399150035E-2</v>
      </c>
      <c r="F18" s="15">
        <f t="shared" si="8"/>
        <v>0.2721115331350028</v>
      </c>
      <c r="G18" s="15">
        <f t="shared" si="9"/>
        <v>6.4109159172068927E-2</v>
      </c>
      <c r="H18" s="15">
        <f t="shared" si="10"/>
        <v>1.1033008985105329E-2</v>
      </c>
      <c r="I18" s="15">
        <f t="shared" si="11"/>
        <v>5.0892066062477273E-2</v>
      </c>
      <c r="J18" s="15">
        <f t="shared" si="12"/>
        <v>1.0864702866441239E-2</v>
      </c>
      <c r="K18" s="15">
        <f t="shared" si="13"/>
        <v>1.0864702866441239E-2</v>
      </c>
      <c r="L18" s="15">
        <f t="shared" si="14"/>
        <v>3.2292675193746068E-2</v>
      </c>
      <c r="M18" s="15">
        <f t="shared" si="15"/>
        <v>2.803119634358844E-2</v>
      </c>
      <c r="N18" s="15">
        <f t="shared" si="3"/>
        <v>6.6122853825554023E-2</v>
      </c>
      <c r="O18" s="15">
        <f t="shared" si="16"/>
        <v>4.1832427081362764E-3</v>
      </c>
      <c r="P18" s="15">
        <f t="shared" si="17"/>
        <v>6.3569289490281553E-2</v>
      </c>
      <c r="Q18" s="15">
        <f t="shared" si="18"/>
        <v>8.1471907639695584E-2</v>
      </c>
      <c r="R18" s="15">
        <f t="shared" si="19"/>
        <v>2.571510743570405E-2</v>
      </c>
      <c r="S18" s="16">
        <f t="shared" si="20"/>
        <v>7.9176478867679909E-2</v>
      </c>
    </row>
    <row r="19" spans="1:20" ht="18" customHeight="1" x14ac:dyDescent="0.25">
      <c r="A19" s="17">
        <v>6</v>
      </c>
      <c r="B19" s="15">
        <f t="shared" si="4"/>
        <v>9.3969701334725667E-2</v>
      </c>
      <c r="C19" s="15">
        <f t="shared" si="5"/>
        <v>2.1514630479066897E-2</v>
      </c>
      <c r="D19" s="15">
        <f t="shared" si="6"/>
        <v>0.10789466796571336</v>
      </c>
      <c r="E19" s="15">
        <f t="shared" si="7"/>
        <v>8.8716681695653055E-2</v>
      </c>
      <c r="F19" s="15">
        <f t="shared" si="8"/>
        <v>9.3443737137339528E-2</v>
      </c>
      <c r="G19" s="15">
        <f t="shared" si="9"/>
        <v>8.0035296380939078E-2</v>
      </c>
      <c r="H19" s="15">
        <f t="shared" si="10"/>
        <v>1.8711477427760994E-2</v>
      </c>
      <c r="I19" s="15">
        <f t="shared" si="11"/>
        <v>4.9575460324682588E-2</v>
      </c>
      <c r="J19" s="15">
        <f t="shared" si="12"/>
        <v>2.0356691956063086E-2</v>
      </c>
      <c r="K19" s="15">
        <f t="shared" si="13"/>
        <v>2.0356691956063086E-2</v>
      </c>
      <c r="L19" s="15">
        <f t="shared" si="14"/>
        <v>2.2980654862978657E-2</v>
      </c>
      <c r="M19" s="15">
        <f t="shared" si="15"/>
        <v>7.5241092056230918E-2</v>
      </c>
      <c r="N19" s="15">
        <f t="shared" si="3"/>
        <v>9.2512242707505229E-2</v>
      </c>
      <c r="O19" s="15">
        <f t="shared" si="16"/>
        <v>1.250004834386341E-2</v>
      </c>
      <c r="P19" s="15">
        <f t="shared" si="17"/>
        <v>8.4610560809990243E-2</v>
      </c>
      <c r="Q19" s="15">
        <f t="shared" si="18"/>
        <v>0.11057801801009721</v>
      </c>
      <c r="R19" s="15">
        <f t="shared" si="19"/>
        <v>5.0087570349241849E-2</v>
      </c>
      <c r="S19" s="16">
        <f t="shared" si="20"/>
        <v>6.957198253196073E-2</v>
      </c>
    </row>
    <row r="20" spans="1:20" ht="18" customHeight="1" x14ac:dyDescent="0.25">
      <c r="A20" s="17">
        <v>7</v>
      </c>
      <c r="B20" s="15">
        <f t="shared" si="4"/>
        <v>3.2659532601134279E-2</v>
      </c>
      <c r="C20" s="15">
        <f t="shared" si="5"/>
        <v>1.9570941131537022E-2</v>
      </c>
      <c r="D20" s="15">
        <f t="shared" si="6"/>
        <v>8.4064584101049986E-2</v>
      </c>
      <c r="E20" s="15">
        <f t="shared" si="7"/>
        <v>4.2919502142061382E-2</v>
      </c>
      <c r="F20" s="15">
        <f t="shared" si="8"/>
        <v>7.3591859815785435E-2</v>
      </c>
      <c r="G20" s="15">
        <f t="shared" si="9"/>
        <v>6.7008538671910936E-2</v>
      </c>
      <c r="H20" s="15">
        <f t="shared" si="10"/>
        <v>2.1540064028679213E-2</v>
      </c>
      <c r="I20" s="15">
        <f t="shared" si="11"/>
        <v>3.782030888980157E-2</v>
      </c>
      <c r="J20" s="15">
        <f t="shared" si="12"/>
        <v>1.4785947761346762E-2</v>
      </c>
      <c r="K20" s="15">
        <f t="shared" si="13"/>
        <v>1.4785947761346762E-2</v>
      </c>
      <c r="L20" s="15">
        <f t="shared" si="14"/>
        <v>1.7813660150436741E-2</v>
      </c>
      <c r="M20" s="15">
        <f t="shared" si="15"/>
        <v>1.4739869904343113E-2</v>
      </c>
      <c r="N20" s="15">
        <f t="shared" si="3"/>
        <v>8.2620950071109922E-2</v>
      </c>
      <c r="O20" s="15">
        <f t="shared" si="16"/>
        <v>9.6230347554286076E-3</v>
      </c>
      <c r="P20" s="15">
        <f t="shared" si="17"/>
        <v>3.9577615728638445E-2</v>
      </c>
      <c r="Q20" s="15">
        <f t="shared" si="18"/>
        <v>0.13002865337627625</v>
      </c>
      <c r="R20" s="15">
        <f t="shared" si="19"/>
        <v>2.3996135274684253E-2</v>
      </c>
      <c r="S20" s="16">
        <f t="shared" si="20"/>
        <v>3.970069391942202E-2</v>
      </c>
    </row>
    <row r="21" spans="1:20" ht="18" customHeight="1" x14ac:dyDescent="0.25">
      <c r="A21" s="17">
        <v>8</v>
      </c>
      <c r="B21" s="15">
        <f t="shared" si="4"/>
        <v>2.4002282828854875E-3</v>
      </c>
      <c r="C21" s="15">
        <f t="shared" si="5"/>
        <v>2.4745743657829142E-2</v>
      </c>
      <c r="D21" s="15">
        <f t="shared" si="6"/>
        <v>5.266334545068517E-2</v>
      </c>
      <c r="E21" s="15">
        <f t="shared" si="7"/>
        <v>2.830773984051034E-2</v>
      </c>
      <c r="F21" s="15">
        <f t="shared" si="8"/>
        <v>5.1913370653024524E-2</v>
      </c>
      <c r="G21" s="15">
        <f t="shared" si="9"/>
        <v>1.6301836422781935E-2</v>
      </c>
      <c r="H21" s="15">
        <f t="shared" si="10"/>
        <v>5.1923553073926494E-2</v>
      </c>
      <c r="I21" s="15">
        <f t="shared" si="11"/>
        <v>1.691061660026914E-2</v>
      </c>
      <c r="J21" s="15">
        <f t="shared" si="12"/>
        <v>3.1253826703220529E-2</v>
      </c>
      <c r="K21" s="15">
        <f t="shared" si="13"/>
        <v>3.1253826703220529E-2</v>
      </c>
      <c r="L21" s="15">
        <f t="shared" si="14"/>
        <v>1.6277492409947709E-2</v>
      </c>
      <c r="M21" s="15">
        <f t="shared" si="15"/>
        <v>6.490261495940659E-3</v>
      </c>
      <c r="N21" s="15">
        <f t="shared" si="3"/>
        <v>3.3051983487878148E-2</v>
      </c>
      <c r="O21" s="15">
        <f t="shared" si="16"/>
        <v>2.1395607554558584E-2</v>
      </c>
      <c r="P21" s="15">
        <f t="shared" si="17"/>
        <v>1.9160515966875822E-2</v>
      </c>
      <c r="Q21" s="15">
        <f t="shared" si="18"/>
        <v>6.5711468009382323E-2</v>
      </c>
      <c r="R21" s="15">
        <f t="shared" si="19"/>
        <v>1.2093007478063788E-2</v>
      </c>
      <c r="S21" s="16">
        <f t="shared" si="20"/>
        <v>2.0266485339507288E-2</v>
      </c>
    </row>
    <row r="22" spans="1:20" ht="18" customHeight="1" x14ac:dyDescent="0.25">
      <c r="A22" s="17">
        <v>9</v>
      </c>
      <c r="B22" s="15">
        <f t="shared" si="4"/>
        <v>7.5258357361141989E-4</v>
      </c>
      <c r="C22" s="15">
        <f t="shared" si="5"/>
        <v>1.6514447679276994E-2</v>
      </c>
      <c r="D22" s="15">
        <f t="shared" si="6"/>
        <v>2.7807901648339722E-2</v>
      </c>
      <c r="E22" s="15">
        <f t="shared" si="7"/>
        <v>2.3516268204339361E-2</v>
      </c>
      <c r="F22" s="15">
        <f t="shared" si="8"/>
        <v>2.9403110025675278E-2</v>
      </c>
      <c r="G22" s="15">
        <f t="shared" si="9"/>
        <v>1.3407404669600611E-2</v>
      </c>
      <c r="H22" s="15">
        <f t="shared" si="10"/>
        <v>2.7807896498296437E-2</v>
      </c>
      <c r="I22" s="15">
        <f t="shared" si="11"/>
        <v>1.0447756561558726E-2</v>
      </c>
      <c r="J22" s="15">
        <f t="shared" si="12"/>
        <v>2.4538548276277061E-2</v>
      </c>
      <c r="K22" s="15">
        <f t="shared" si="13"/>
        <v>2.4538548276277061E-2</v>
      </c>
      <c r="L22" s="15">
        <f t="shared" si="14"/>
        <v>2.6333036979780736E-2</v>
      </c>
      <c r="M22" s="15">
        <f t="shared" si="15"/>
        <v>1.7449685557286272E-2</v>
      </c>
      <c r="N22" s="15">
        <f t="shared" si="3"/>
        <v>1.1283785981923259E-2</v>
      </c>
      <c r="O22" s="15">
        <f t="shared" si="16"/>
        <v>2.8666303593143237E-2</v>
      </c>
      <c r="P22" s="15">
        <f t="shared" si="17"/>
        <v>1.4149888958113923E-2</v>
      </c>
      <c r="Q22" s="15">
        <f t="shared" si="18"/>
        <v>2.4526714526704095E-2</v>
      </c>
      <c r="R22" s="15">
        <f t="shared" si="19"/>
        <v>1.9466027411596365E-2</v>
      </c>
      <c r="S22" s="16">
        <f t="shared" si="20"/>
        <v>1.4786221952211567E-2</v>
      </c>
    </row>
    <row r="23" spans="1:20" x14ac:dyDescent="0.25">
      <c r="B23" s="28">
        <f>SUM(B14:B22)</f>
        <v>1.0000000000000004</v>
      </c>
      <c r="C23" s="28">
        <f t="shared" ref="C23:R23" si="21">SUM(C14:C22)</f>
        <v>0.99999999999999978</v>
      </c>
      <c r="D23" s="28">
        <f t="shared" si="21"/>
        <v>0.99999999999999978</v>
      </c>
      <c r="E23" s="28">
        <f t="shared" si="21"/>
        <v>1.0000000000000002</v>
      </c>
      <c r="F23" s="28">
        <f t="shared" si="21"/>
        <v>1</v>
      </c>
      <c r="G23" s="28">
        <f t="shared" si="21"/>
        <v>1</v>
      </c>
      <c r="H23" s="28">
        <f t="shared" si="21"/>
        <v>1</v>
      </c>
      <c r="I23" s="28">
        <f t="shared" si="21"/>
        <v>1</v>
      </c>
      <c r="J23" s="28">
        <f t="shared" si="21"/>
        <v>1</v>
      </c>
      <c r="K23" s="28">
        <f t="shared" si="21"/>
        <v>1</v>
      </c>
      <c r="L23" s="28">
        <f t="shared" si="21"/>
        <v>0.99999999999999989</v>
      </c>
      <c r="M23" s="28">
        <f t="shared" si="21"/>
        <v>1</v>
      </c>
      <c r="N23" s="28">
        <f t="shared" si="21"/>
        <v>0.99999999999999989</v>
      </c>
      <c r="O23" s="28">
        <f t="shared" si="21"/>
        <v>1</v>
      </c>
      <c r="P23" s="28">
        <f t="shared" si="21"/>
        <v>0.99999999999999989</v>
      </c>
      <c r="Q23" s="28">
        <f t="shared" si="21"/>
        <v>1.0000000000000002</v>
      </c>
      <c r="R23" s="28">
        <f t="shared" si="21"/>
        <v>1</v>
      </c>
      <c r="S23" s="28">
        <f>SUM(S14:S22)</f>
        <v>1</v>
      </c>
    </row>
    <row r="25" spans="1:20" s="101" customFormat="1" ht="27.6" customHeight="1" x14ac:dyDescent="0.25">
      <c r="A25" s="116" t="s">
        <v>82</v>
      </c>
      <c r="B25" s="119" t="s">
        <v>87</v>
      </c>
      <c r="C25" s="119" t="s">
        <v>88</v>
      </c>
      <c r="D25" s="119" t="s">
        <v>89</v>
      </c>
      <c r="E25" s="117"/>
      <c r="F25" s="117"/>
      <c r="G25" s="117"/>
      <c r="H25" s="11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98"/>
    </row>
    <row r="26" spans="1:20" ht="18" customHeight="1" x14ac:dyDescent="0.25">
      <c r="A26" s="105">
        <v>1</v>
      </c>
      <c r="B26" s="106">
        <f>SUM(B2+F2+D2+M2+N2+Q2)</f>
        <v>92122180.13023141</v>
      </c>
      <c r="C26" s="106">
        <f>C2+L2+P2+G2+I2</f>
        <v>137383230.83860001</v>
      </c>
      <c r="D26" s="106">
        <f>E2+H2+R2+K2+J2+O2</f>
        <v>130803509.72409999</v>
      </c>
      <c r="E26" s="46"/>
      <c r="F26" s="46"/>
      <c r="G26" s="46"/>
      <c r="H26" s="46"/>
      <c r="I26" s="12"/>
      <c r="J26" s="20"/>
      <c r="K26" s="12"/>
      <c r="L26" s="12"/>
      <c r="M26" s="12"/>
      <c r="N26" s="12"/>
      <c r="O26" s="12"/>
      <c r="P26" s="12"/>
      <c r="Q26" s="12"/>
      <c r="R26" s="12"/>
      <c r="S26" s="12"/>
      <c r="T26" s="21"/>
    </row>
    <row r="27" spans="1:20" ht="18" customHeight="1" x14ac:dyDescent="0.25">
      <c r="A27" s="105">
        <v>2</v>
      </c>
      <c r="B27" s="106">
        <f t="shared" ref="B27:B34" si="22">SUM(B3+F3+D3+M3+N3+Q3)</f>
        <v>164764061.20282003</v>
      </c>
      <c r="C27" s="106">
        <f t="shared" ref="C27:C34" si="23">C3+L3+P3+G3+I3</f>
        <v>93754489.752200007</v>
      </c>
      <c r="D27" s="106">
        <f t="shared" ref="D27:D34" si="24">E3+H3+R3+K3+J3+O3</f>
        <v>62646754.235509999</v>
      </c>
      <c r="E27" s="46"/>
      <c r="F27" s="75" t="s">
        <v>92</v>
      </c>
      <c r="G27" s="46"/>
      <c r="H27" s="4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21"/>
    </row>
    <row r="28" spans="1:20" ht="18" customHeight="1" x14ac:dyDescent="0.25">
      <c r="A28" s="105">
        <v>3</v>
      </c>
      <c r="B28" s="106">
        <f t="shared" si="22"/>
        <v>51350548.112458505</v>
      </c>
      <c r="C28" s="106">
        <f t="shared" si="23"/>
        <v>16503030.155476</v>
      </c>
      <c r="D28" s="106">
        <f t="shared" si="24"/>
        <v>883790.43383909995</v>
      </c>
      <c r="E28" s="46"/>
      <c r="F28" s="75" t="s">
        <v>93</v>
      </c>
      <c r="G28" s="46"/>
      <c r="H28" s="4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21"/>
    </row>
    <row r="29" spans="1:20" ht="18" customHeight="1" x14ac:dyDescent="0.25">
      <c r="A29" s="105">
        <v>4</v>
      </c>
      <c r="B29" s="106">
        <f t="shared" si="22"/>
        <v>62866036.187146001</v>
      </c>
      <c r="C29" s="106">
        <f t="shared" si="23"/>
        <v>11636257.281169999</v>
      </c>
      <c r="D29" s="106">
        <f t="shared" si="24"/>
        <v>5181270.7622379987</v>
      </c>
      <c r="E29" s="46"/>
      <c r="F29" s="75" t="s">
        <v>94</v>
      </c>
      <c r="G29" s="46"/>
      <c r="H29" s="4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21"/>
    </row>
    <row r="30" spans="1:20" ht="18" customHeight="1" x14ac:dyDescent="0.25">
      <c r="A30" s="105">
        <v>5</v>
      </c>
      <c r="B30" s="106">
        <f t="shared" si="22"/>
        <v>65595336.02724801</v>
      </c>
      <c r="C30" s="106">
        <f t="shared" si="23"/>
        <v>13949481.449550001</v>
      </c>
      <c r="D30" s="106">
        <f t="shared" si="24"/>
        <v>5076346.8769189995</v>
      </c>
      <c r="E30" s="46"/>
      <c r="F30" s="46"/>
      <c r="G30" s="46"/>
      <c r="H30" s="46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21"/>
    </row>
    <row r="31" spans="1:20" ht="18" customHeight="1" x14ac:dyDescent="0.25">
      <c r="A31" s="105">
        <v>6</v>
      </c>
      <c r="B31" s="106">
        <f t="shared" si="22"/>
        <v>49963962.539999001</v>
      </c>
      <c r="C31" s="106">
        <f t="shared" si="23"/>
        <v>14429244.948340001</v>
      </c>
      <c r="D31" s="106">
        <f t="shared" si="24"/>
        <v>9962993.3991719987</v>
      </c>
      <c r="E31" s="46"/>
      <c r="F31" s="46"/>
      <c r="G31" s="46"/>
      <c r="H31" s="46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21"/>
    </row>
    <row r="32" spans="1:20" ht="18" customHeight="1" x14ac:dyDescent="0.25">
      <c r="A32" s="105">
        <v>7</v>
      </c>
      <c r="B32" s="106">
        <f t="shared" si="22"/>
        <v>26451364.924565002</v>
      </c>
      <c r="C32" s="106">
        <f t="shared" si="23"/>
        <v>10400310.17347</v>
      </c>
      <c r="D32" s="106">
        <f t="shared" si="24"/>
        <v>5579094.6603229996</v>
      </c>
      <c r="E32" s="46"/>
      <c r="F32" s="46"/>
      <c r="G32" s="46"/>
      <c r="H32" s="46"/>
      <c r="I32" s="12"/>
      <c r="J32" s="12"/>
      <c r="K32" s="12"/>
      <c r="M32" s="12"/>
      <c r="S32" s="12"/>
      <c r="T32" s="21"/>
    </row>
    <row r="33" spans="1:20" ht="18" customHeight="1" x14ac:dyDescent="0.25">
      <c r="A33" s="105">
        <v>8</v>
      </c>
      <c r="B33" s="106">
        <f t="shared" si="22"/>
        <v>9572353.4207599983</v>
      </c>
      <c r="C33" s="106">
        <f t="shared" si="23"/>
        <v>5775489.3221470006</v>
      </c>
      <c r="D33" s="106">
        <f t="shared" si="24"/>
        <v>6312296.8757379996</v>
      </c>
      <c r="E33" s="46"/>
      <c r="F33" s="46"/>
      <c r="G33" s="46"/>
      <c r="H33" s="46"/>
      <c r="I33" s="12"/>
      <c r="J33" s="12"/>
      <c r="K33" s="12"/>
      <c r="M33" s="12"/>
      <c r="S33" s="12"/>
      <c r="T33" s="21"/>
    </row>
    <row r="34" spans="1:20" ht="18" customHeight="1" x14ac:dyDescent="0.25">
      <c r="A34" s="105">
        <v>9</v>
      </c>
      <c r="B34" s="106">
        <f t="shared" si="22"/>
        <v>5126351.5092243999</v>
      </c>
      <c r="C34" s="106">
        <f t="shared" si="23"/>
        <v>5108866.1180190006</v>
      </c>
      <c r="D34" s="106">
        <f t="shared" si="24"/>
        <v>5567800.3382270001</v>
      </c>
      <c r="E34" s="46"/>
      <c r="F34" s="46"/>
      <c r="G34" s="46"/>
      <c r="H34" s="46"/>
      <c r="I34" s="12"/>
      <c r="J34" s="12"/>
      <c r="M34" s="12"/>
      <c r="S34" s="12"/>
      <c r="T34" s="21"/>
    </row>
    <row r="35" spans="1:20" s="25" customFormat="1" ht="18" customHeight="1" x14ac:dyDescent="0.25">
      <c r="A35" s="121" t="s">
        <v>0</v>
      </c>
      <c r="B35" s="122">
        <f>SUM(B26:B34)</f>
        <v>527812194.05445242</v>
      </c>
      <c r="C35" s="122">
        <f t="shared" ref="C35:D35" si="25">SUM(C26:C34)</f>
        <v>308940400.03897202</v>
      </c>
      <c r="D35" s="122">
        <f t="shared" si="25"/>
        <v>232013857.3060661</v>
      </c>
      <c r="E35" s="97"/>
      <c r="F35" s="97"/>
      <c r="G35" s="97"/>
      <c r="H35" s="97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/>
    </row>
  </sheetData>
  <customSheetViews>
    <customSheetView guid="{187F99D5-F78B-4810-AFAB-810932C64360}">
      <selection activeCell="G25" sqref="G25"/>
      <pageMargins left="0.75" right="0.75" top="1" bottom="1" header="0.5" footer="0.5"/>
      <pageSetup orientation="portrait" horizontalDpi="4294967293" r:id="rId1"/>
      <headerFooter alignWithMargins="0"/>
    </customSheetView>
  </customSheetViews>
  <pageMargins left="0.75" right="0.75" top="1" bottom="1" header="0.5" footer="0.5"/>
  <pageSetup orientation="portrait" horizontalDpi="4294967293" r:id="rId2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3.2" x14ac:dyDescent="0.25"/>
  <sheetData/>
  <customSheetViews>
    <customSheetView guid="{187F99D5-F78B-4810-AFAB-810932C64360}" scale="70">
      <selection activeCell="B83" sqref="B83"/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defaultRowHeight="13.2" x14ac:dyDescent="0.25"/>
  <sheetData/>
  <customSheetViews>
    <customSheetView guid="{187F99D5-F78B-4810-AFAB-810932C64360}" topLeftCell="B31">
      <selection activeCell="AB43" sqref="AB43"/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="75" zoomScaleNormal="75" workbookViewId="0">
      <selection activeCell="N2" sqref="N2:N10"/>
    </sheetView>
  </sheetViews>
  <sheetFormatPr defaultRowHeight="13.2" x14ac:dyDescent="0.25"/>
  <cols>
    <col min="1" max="1" width="11.33203125" customWidth="1"/>
    <col min="2" max="18" width="14.6640625" customWidth="1"/>
    <col min="19" max="19" width="16.5546875" customWidth="1"/>
    <col min="20" max="20" width="14.6640625" customWidth="1"/>
    <col min="21" max="21" width="12.33203125" customWidth="1"/>
  </cols>
  <sheetData>
    <row r="1" spans="1:20" ht="28.2" thickBot="1" x14ac:dyDescent="0.35">
      <c r="A1" s="1" t="s">
        <v>81</v>
      </c>
      <c r="B1" s="2" t="s">
        <v>65</v>
      </c>
      <c r="C1" s="3" t="s">
        <v>64</v>
      </c>
      <c r="D1" s="2" t="s">
        <v>66</v>
      </c>
      <c r="E1" s="3" t="s">
        <v>67</v>
      </c>
      <c r="F1" s="3" t="s">
        <v>68</v>
      </c>
      <c r="G1" s="3" t="s">
        <v>69</v>
      </c>
      <c r="H1" s="3" t="s">
        <v>70</v>
      </c>
      <c r="I1" s="3" t="s">
        <v>71</v>
      </c>
      <c r="J1" s="3" t="s">
        <v>72</v>
      </c>
      <c r="K1" s="3" t="s">
        <v>73</v>
      </c>
      <c r="L1" s="3" t="s">
        <v>74</v>
      </c>
      <c r="M1" s="3" t="s">
        <v>75</v>
      </c>
      <c r="N1" s="3" t="s">
        <v>76</v>
      </c>
      <c r="O1" s="3" t="s">
        <v>77</v>
      </c>
      <c r="P1" s="3" t="s">
        <v>78</v>
      </c>
      <c r="Q1" s="3" t="s">
        <v>79</v>
      </c>
      <c r="R1" s="3" t="s">
        <v>80</v>
      </c>
      <c r="S1" s="3" t="s">
        <v>0</v>
      </c>
      <c r="T1" s="3" t="s">
        <v>1</v>
      </c>
    </row>
    <row r="2" spans="1:20" ht="15" thickBot="1" x14ac:dyDescent="0.35">
      <c r="A2" s="4">
        <v>1</v>
      </c>
      <c r="B2" s="5">
        <v>102931995.241</v>
      </c>
      <c r="C2" s="6">
        <v>32965862.887899999</v>
      </c>
      <c r="D2" s="102">
        <v>22388642.2872</v>
      </c>
      <c r="E2" s="6">
        <v>13477370.334899999</v>
      </c>
      <c r="F2" s="6">
        <v>820832.23297300003</v>
      </c>
      <c r="G2" s="6">
        <v>11356351.131899999</v>
      </c>
      <c r="H2" s="6">
        <v>10945082.131200001</v>
      </c>
      <c r="I2" s="6">
        <v>9230474.6031100005</v>
      </c>
      <c r="J2" s="6">
        <v>4372290.84002</v>
      </c>
      <c r="K2" s="6">
        <v>6072597.71251</v>
      </c>
      <c r="L2" s="6">
        <v>38699510.399499997</v>
      </c>
      <c r="M2" s="6">
        <v>36662018.696400002</v>
      </c>
      <c r="N2" s="6">
        <v>18589914.7544</v>
      </c>
      <c r="O2" s="6">
        <v>4569384.9336200003</v>
      </c>
      <c r="P2" s="6">
        <v>21275030.801899999</v>
      </c>
      <c r="Q2" s="6">
        <v>2924336.9525299999</v>
      </c>
      <c r="R2" s="6">
        <v>11810099.5491</v>
      </c>
      <c r="S2" s="7">
        <f>SUM(B2:R2)</f>
        <v>349091795.49016303</v>
      </c>
      <c r="T2" s="11">
        <f>S2/$S$11</f>
        <v>0.33021768228451315</v>
      </c>
    </row>
    <row r="3" spans="1:20" ht="15" thickBot="1" x14ac:dyDescent="0.35">
      <c r="A3" s="4">
        <v>2</v>
      </c>
      <c r="B3" s="5">
        <v>61679056.451399997</v>
      </c>
      <c r="C3" s="6">
        <v>14822731.479800001</v>
      </c>
      <c r="D3" s="102">
        <v>18373475.309799999</v>
      </c>
      <c r="E3" s="6">
        <v>20363988.993500002</v>
      </c>
      <c r="F3" s="6">
        <v>495857.101601</v>
      </c>
      <c r="G3" s="6">
        <v>14857002.0803</v>
      </c>
      <c r="H3" s="6">
        <v>7676729.0456100004</v>
      </c>
      <c r="I3" s="6">
        <v>42593334.969800003</v>
      </c>
      <c r="J3" s="6">
        <v>6911413.4596699998</v>
      </c>
      <c r="K3" s="6">
        <v>16917630.186099999</v>
      </c>
      <c r="L3" s="6">
        <v>16631531.2301</v>
      </c>
      <c r="M3" s="6">
        <v>13235070.486400001</v>
      </c>
      <c r="N3" s="6">
        <v>14697248.827099999</v>
      </c>
      <c r="O3" s="6">
        <v>18280427.976300001</v>
      </c>
      <c r="P3" s="6">
        <v>7073897.8006300004</v>
      </c>
      <c r="Q3" s="6">
        <v>14620124.662900001</v>
      </c>
      <c r="R3" s="6">
        <v>30123788.675799999</v>
      </c>
      <c r="S3" s="7">
        <f t="shared" ref="S3:S11" si="0">SUM(B3:R3)</f>
        <v>319353308.7368111</v>
      </c>
      <c r="T3" s="11">
        <f t="shared" ref="T3:T10" si="1">S3/$S$11</f>
        <v>0.30208704645403772</v>
      </c>
    </row>
    <row r="4" spans="1:20" ht="15" thickBot="1" x14ac:dyDescent="0.35">
      <c r="A4" s="4">
        <v>3</v>
      </c>
      <c r="B4" s="5">
        <v>26235572.236200001</v>
      </c>
      <c r="C4" s="6">
        <v>3315323.9883599998</v>
      </c>
      <c r="D4" s="102">
        <v>7385205.4345399998</v>
      </c>
      <c r="E4" s="6">
        <v>3479403.7899199999</v>
      </c>
      <c r="F4" s="6">
        <v>333915.18166200002</v>
      </c>
      <c r="G4" s="6">
        <v>3528590.4125399999</v>
      </c>
      <c r="H4" s="6">
        <v>4135319.7943299999</v>
      </c>
      <c r="I4" s="6">
        <v>5546481.34619</v>
      </c>
      <c r="J4" s="6">
        <v>1450499.4188600001</v>
      </c>
      <c r="K4" s="6">
        <v>1070483.5654200001</v>
      </c>
      <c r="L4" s="6">
        <v>1334269.8692999999</v>
      </c>
      <c r="M4" s="6">
        <v>1687881.8950100001</v>
      </c>
      <c r="N4" s="6">
        <v>4102451.44129</v>
      </c>
      <c r="O4" s="6">
        <v>1054788.2717800001</v>
      </c>
      <c r="P4" s="6">
        <v>1401509.17089</v>
      </c>
      <c r="Q4" s="6">
        <v>3187115.3629800002</v>
      </c>
      <c r="R4" s="6">
        <v>2673456.6661800002</v>
      </c>
      <c r="S4" s="7">
        <f t="shared" si="0"/>
        <v>71922267.845451996</v>
      </c>
      <c r="T4" s="11">
        <f t="shared" si="1"/>
        <v>6.8033694573725281E-2</v>
      </c>
    </row>
    <row r="5" spans="1:20" ht="15" thickBot="1" x14ac:dyDescent="0.35">
      <c r="A5" s="4">
        <v>4</v>
      </c>
      <c r="B5" s="5">
        <v>43148789.663800001</v>
      </c>
      <c r="C5" s="6">
        <v>2462059.2482599998</v>
      </c>
      <c r="D5" s="102">
        <v>5162850.2421899997</v>
      </c>
      <c r="E5" s="6">
        <v>1618005.4353700001</v>
      </c>
      <c r="F5" s="6">
        <v>422154.11629500001</v>
      </c>
      <c r="G5" s="6">
        <v>3761737.1565100001</v>
      </c>
      <c r="H5" s="6">
        <v>1464152.2382700001</v>
      </c>
      <c r="I5" s="6">
        <v>5165067.0739900004</v>
      </c>
      <c r="J5" s="6">
        <v>250510.44372899999</v>
      </c>
      <c r="K5" s="5">
        <v>680668.55041999999</v>
      </c>
      <c r="L5" s="6">
        <v>2302452.25178</v>
      </c>
      <c r="M5" s="6">
        <v>1207665.60032</v>
      </c>
      <c r="N5" s="6">
        <v>3758837.1531000002</v>
      </c>
      <c r="O5" s="6">
        <v>539594.16098499997</v>
      </c>
      <c r="P5" s="6">
        <v>1777068.8988600001</v>
      </c>
      <c r="Q5" s="6">
        <v>3787258.0767100002</v>
      </c>
      <c r="R5" s="6">
        <v>1384243.10247</v>
      </c>
      <c r="S5" s="7">
        <f t="shared" si="0"/>
        <v>78893113.413058996</v>
      </c>
      <c r="T5" s="11">
        <f t="shared" si="1"/>
        <v>7.4627652084718457E-2</v>
      </c>
    </row>
    <row r="6" spans="1:20" ht="15" thickBot="1" x14ac:dyDescent="0.35">
      <c r="A6" s="4">
        <v>5</v>
      </c>
      <c r="B6" s="5">
        <v>24715521.054099999</v>
      </c>
      <c r="C6" s="5">
        <v>5443475.8387799999</v>
      </c>
      <c r="D6" s="5">
        <v>4412485.8167399997</v>
      </c>
      <c r="E6" s="5">
        <v>4176101.6710399999</v>
      </c>
      <c r="F6" s="5">
        <v>340626.39083599998</v>
      </c>
      <c r="G6" s="5">
        <v>4095187.7553500002</v>
      </c>
      <c r="H6" s="5">
        <v>754884.82302300003</v>
      </c>
      <c r="I6" s="5">
        <v>5867716.6858900003</v>
      </c>
      <c r="J6" s="5">
        <v>1903807.4943299999</v>
      </c>
      <c r="K6" s="5">
        <v>1137345.9077600001</v>
      </c>
      <c r="L6" s="5">
        <v>6716098.9696000004</v>
      </c>
      <c r="M6" s="5">
        <v>7388191.9748799996</v>
      </c>
      <c r="N6" s="5">
        <v>3319841.7135999999</v>
      </c>
      <c r="O6" s="5">
        <v>2292063.74388</v>
      </c>
      <c r="P6" s="5">
        <v>6286341.8408199996</v>
      </c>
      <c r="Q6" s="5">
        <v>1589162.3810099999</v>
      </c>
      <c r="R6" s="5">
        <v>4036881.8322000001</v>
      </c>
      <c r="S6" s="7">
        <f t="shared" si="0"/>
        <v>84475735.893839002</v>
      </c>
      <c r="T6" s="11">
        <f t="shared" si="1"/>
        <v>7.9908442640349089E-2</v>
      </c>
    </row>
    <row r="7" spans="1:20" ht="15" thickBot="1" x14ac:dyDescent="0.35">
      <c r="A7" s="4">
        <v>6</v>
      </c>
      <c r="B7" s="5">
        <v>20038406.2795</v>
      </c>
      <c r="C7" s="5">
        <v>3632127.2212299998</v>
      </c>
      <c r="D7" s="5">
        <v>8610837.8694199994</v>
      </c>
      <c r="E7" s="5">
        <v>7154114.2860899996</v>
      </c>
      <c r="F7" s="5">
        <v>234356.79431500001</v>
      </c>
      <c r="G7" s="5">
        <v>4538469.82651</v>
      </c>
      <c r="H7" s="5">
        <v>391159.39182999998</v>
      </c>
      <c r="I7" s="5">
        <v>4726683.02685</v>
      </c>
      <c r="J7" s="5">
        <v>835072.61955399998</v>
      </c>
      <c r="K7" s="5">
        <v>394111.68336899998</v>
      </c>
      <c r="L7" s="5">
        <v>3116351.9927099999</v>
      </c>
      <c r="M7" s="5">
        <v>3322162.18499</v>
      </c>
      <c r="N7" s="5">
        <v>5105573.2316800002</v>
      </c>
      <c r="O7" s="5">
        <v>819655.31946399994</v>
      </c>
      <c r="P7" s="5">
        <v>4328455.0373299997</v>
      </c>
      <c r="Q7" s="5">
        <v>2946247.2924600001</v>
      </c>
      <c r="R7" s="5">
        <v>3928619.5778899998</v>
      </c>
      <c r="S7" s="7">
        <f t="shared" si="0"/>
        <v>74122403.635191977</v>
      </c>
      <c r="T7" s="11">
        <f t="shared" si="1"/>
        <v>7.011487708957051E-2</v>
      </c>
    </row>
    <row r="8" spans="1:20" ht="15" thickBot="1" x14ac:dyDescent="0.35">
      <c r="A8" s="4">
        <v>7</v>
      </c>
      <c r="B8" s="5">
        <v>10035797.909299999</v>
      </c>
      <c r="C8" s="5">
        <v>1588044.84693</v>
      </c>
      <c r="D8" s="5">
        <v>5509185.73104</v>
      </c>
      <c r="E8" s="5">
        <v>2679119.9508600002</v>
      </c>
      <c r="F8" s="5">
        <v>82018.550877000001</v>
      </c>
      <c r="G8" s="5">
        <v>2444405.3232399998</v>
      </c>
      <c r="H8" s="5">
        <v>2218060.9703199998</v>
      </c>
      <c r="I8" s="5">
        <v>2240376.06886</v>
      </c>
      <c r="J8" s="5">
        <v>695015.90891999996</v>
      </c>
      <c r="K8" s="5">
        <v>1240070.0856900001</v>
      </c>
      <c r="L8" s="5">
        <v>1834825.95154</v>
      </c>
      <c r="M8" s="5">
        <v>635213.93566399999</v>
      </c>
      <c r="N8" s="5">
        <v>3925792.5309799998</v>
      </c>
      <c r="O8" s="5">
        <v>999093.04169400001</v>
      </c>
      <c r="P8" s="5">
        <v>961517.876223</v>
      </c>
      <c r="Q8" s="5">
        <v>3559933.4073299998</v>
      </c>
      <c r="R8" s="5">
        <v>1648874.2843599999</v>
      </c>
      <c r="S8" s="7">
        <f t="shared" si="0"/>
        <v>42297346.373828001</v>
      </c>
      <c r="T8" s="11">
        <f t="shared" si="1"/>
        <v>4.0010483966657191E-2</v>
      </c>
    </row>
    <row r="9" spans="1:20" ht="15" thickBot="1" x14ac:dyDescent="0.35">
      <c r="A9" s="4">
        <v>8</v>
      </c>
      <c r="B9" s="5">
        <v>682443.26126599999</v>
      </c>
      <c r="C9" s="5">
        <v>1812701.0005900001</v>
      </c>
      <c r="D9" s="5">
        <v>4180996.3591399998</v>
      </c>
      <c r="E9" s="5">
        <v>1629014.6472799999</v>
      </c>
      <c r="F9" s="5">
        <v>157924.80189199999</v>
      </c>
      <c r="G9" s="5">
        <v>713484.91104299994</v>
      </c>
      <c r="H9" s="5">
        <v>1617111.1857100001</v>
      </c>
      <c r="I9" s="5">
        <v>1301321.85093</v>
      </c>
      <c r="J9" s="5">
        <v>428297.10664499999</v>
      </c>
      <c r="K9" s="5">
        <v>739088.33972699998</v>
      </c>
      <c r="L9" s="5">
        <v>1374286.9301499999</v>
      </c>
      <c r="M9" s="5">
        <v>470866.148315</v>
      </c>
      <c r="N9" s="5">
        <v>1627502.24722</v>
      </c>
      <c r="O9" s="5">
        <v>683526.54654600006</v>
      </c>
      <c r="P9" s="5">
        <v>887681.67640600004</v>
      </c>
      <c r="Q9" s="5">
        <v>2194840.2799900002</v>
      </c>
      <c r="R9" s="5">
        <v>640673.72905700002</v>
      </c>
      <c r="S9" s="7">
        <f t="shared" si="0"/>
        <v>21141761.021906994</v>
      </c>
      <c r="T9" s="11">
        <f t="shared" si="1"/>
        <v>1.9998703533735483E-2</v>
      </c>
    </row>
    <row r="10" spans="1:20" ht="15" thickBot="1" x14ac:dyDescent="0.35">
      <c r="A10" s="4">
        <v>9</v>
      </c>
      <c r="B10" s="5">
        <v>190736.04743400001</v>
      </c>
      <c r="C10" s="5">
        <v>1029016.7126</v>
      </c>
      <c r="D10" s="5">
        <v>2056141.0674699999</v>
      </c>
      <c r="E10" s="5">
        <v>1291590.29739</v>
      </c>
      <c r="F10" s="5">
        <v>77235.504990700007</v>
      </c>
      <c r="G10" s="5">
        <v>597407.70195000002</v>
      </c>
      <c r="H10" s="5">
        <v>927875.09636299999</v>
      </c>
      <c r="I10" s="5">
        <v>857623.011834</v>
      </c>
      <c r="J10" s="5">
        <v>775852.208812</v>
      </c>
      <c r="K10" s="5">
        <v>980635.38170799997</v>
      </c>
      <c r="L10" s="5">
        <v>1854759.6461</v>
      </c>
      <c r="M10" s="5">
        <v>1105443.36754</v>
      </c>
      <c r="N10" s="5">
        <v>628014.38880399999</v>
      </c>
      <c r="O10" s="5">
        <v>893235.32042200002</v>
      </c>
      <c r="P10" s="5">
        <v>591751.53391100001</v>
      </c>
      <c r="Q10" s="5">
        <v>830426.12410100002</v>
      </c>
      <c r="R10" s="5">
        <v>1171103.6657499999</v>
      </c>
      <c r="S10" s="7">
        <f t="shared" si="0"/>
        <v>15858847.077179698</v>
      </c>
      <c r="T10" s="11">
        <f t="shared" si="1"/>
        <v>1.5001417372693233E-2</v>
      </c>
    </row>
    <row r="11" spans="1:20" ht="14.4" thickBot="1" x14ac:dyDescent="0.35">
      <c r="A11" s="8" t="s">
        <v>0</v>
      </c>
      <c r="B11" s="9">
        <f>SUM(B2:B10)</f>
        <v>289658318.14399993</v>
      </c>
      <c r="C11" s="9">
        <f t="shared" ref="C11:R11" si="2">SUM(C2:C10)</f>
        <v>67071343.224449992</v>
      </c>
      <c r="D11" s="9">
        <f t="shared" si="2"/>
        <v>78079820.117540002</v>
      </c>
      <c r="E11" s="9">
        <f t="shared" si="2"/>
        <v>55868709.406350002</v>
      </c>
      <c r="F11" s="9">
        <f t="shared" si="2"/>
        <v>2964920.6754417</v>
      </c>
      <c r="G11" s="9">
        <f t="shared" si="2"/>
        <v>45892636.299342997</v>
      </c>
      <c r="H11" s="9">
        <f t="shared" si="2"/>
        <v>30130374.676656004</v>
      </c>
      <c r="I11" s="9">
        <f t="shared" si="2"/>
        <v>77529078.637454003</v>
      </c>
      <c r="J11" s="9">
        <f t="shared" si="2"/>
        <v>17622759.500539999</v>
      </c>
      <c r="K11" s="9">
        <f t="shared" si="2"/>
        <v>29232631.412704002</v>
      </c>
      <c r="L11" s="9">
        <f t="shared" si="2"/>
        <v>73864087.240779996</v>
      </c>
      <c r="M11" s="9">
        <f t="shared" si="2"/>
        <v>65714514.289518997</v>
      </c>
      <c r="N11" s="9">
        <f t="shared" si="2"/>
        <v>55755176.288174003</v>
      </c>
      <c r="O11" s="9">
        <f t="shared" si="2"/>
        <v>30131769.314691003</v>
      </c>
      <c r="P11" s="9">
        <f t="shared" si="2"/>
        <v>44583254.636969998</v>
      </c>
      <c r="Q11" s="9">
        <f t="shared" si="2"/>
        <v>35639444.540011004</v>
      </c>
      <c r="R11" s="9">
        <f t="shared" si="2"/>
        <v>57417741.082806997</v>
      </c>
      <c r="S11" s="7">
        <f t="shared" si="0"/>
        <v>1057156579.4874307</v>
      </c>
      <c r="T11" s="10">
        <f>SUM(T2:T10)</f>
        <v>1.0000000000000002</v>
      </c>
    </row>
    <row r="13" spans="1:20" ht="18" customHeight="1" x14ac:dyDescent="0.25">
      <c r="A13" s="14" t="s">
        <v>81</v>
      </c>
      <c r="B13" s="18" t="s">
        <v>65</v>
      </c>
      <c r="C13" s="18" t="s">
        <v>64</v>
      </c>
      <c r="D13" s="18" t="s">
        <v>66</v>
      </c>
      <c r="E13" s="18" t="s">
        <v>67</v>
      </c>
      <c r="F13" s="18" t="s">
        <v>68</v>
      </c>
      <c r="G13" s="18" t="s">
        <v>69</v>
      </c>
      <c r="H13" s="18" t="s">
        <v>70</v>
      </c>
      <c r="I13" s="18" t="s">
        <v>71</v>
      </c>
      <c r="J13" s="18" t="s">
        <v>72</v>
      </c>
      <c r="K13" s="18" t="s">
        <v>73</v>
      </c>
      <c r="L13" s="18" t="s">
        <v>74</v>
      </c>
      <c r="M13" s="18" t="s">
        <v>75</v>
      </c>
      <c r="N13" s="18" t="s">
        <v>76</v>
      </c>
      <c r="O13" s="18" t="s">
        <v>77</v>
      </c>
      <c r="P13" s="18" t="s">
        <v>78</v>
      </c>
      <c r="Q13" s="18" t="s">
        <v>79</v>
      </c>
      <c r="R13" s="18" t="s">
        <v>80</v>
      </c>
      <c r="S13" s="18" t="s">
        <v>2</v>
      </c>
    </row>
    <row r="14" spans="1:20" ht="18" customHeight="1" x14ac:dyDescent="0.25">
      <c r="A14" s="17">
        <v>1</v>
      </c>
      <c r="B14" s="15">
        <f>SUM(B2/$B$11)</f>
        <v>0.35535660049585965</v>
      </c>
      <c r="C14" s="15">
        <f>SUM(C2/$C$11)</f>
        <v>0.49150443845416708</v>
      </c>
      <c r="D14" s="15">
        <f>SUM(D2/$D$11)</f>
        <v>0.28674044399047705</v>
      </c>
      <c r="E14" s="15">
        <f>SUM(E2/$E$11)</f>
        <v>0.24123289186573138</v>
      </c>
      <c r="F14" s="15">
        <f>SUM(F2/$F$11)</f>
        <v>0.27684795744180113</v>
      </c>
      <c r="G14" s="15">
        <f>SUM(G2/$G$11)</f>
        <v>0.24745475631049285</v>
      </c>
      <c r="H14" s="15">
        <f>SUM(H2/$H$11)</f>
        <v>0.36325741875622541</v>
      </c>
      <c r="I14" s="15">
        <f>SUM(I2/$I$11)</f>
        <v>0.11905822647879107</v>
      </c>
      <c r="J14" s="15">
        <f>SUM(J2/$J$11)</f>
        <v>0.24810477836266356</v>
      </c>
      <c r="K14" s="15">
        <f>SUM(K2/$K$11)</f>
        <v>0.20773352993021876</v>
      </c>
      <c r="L14" s="15">
        <f>SUM(L2/$L$11)</f>
        <v>0.52392863494472575</v>
      </c>
      <c r="M14" s="15">
        <f>SUM(M2/$M$11)</f>
        <v>0.55789834396215476</v>
      </c>
      <c r="N14" s="15">
        <f t="shared" ref="N14:N22" si="3">SUM(N2/$N$11)</f>
        <v>0.33342042823641882</v>
      </c>
      <c r="O14" s="15">
        <f>SUM(O2/$O$11)</f>
        <v>0.15164675150330975</v>
      </c>
      <c r="P14" s="15">
        <f>SUM(P2/$P$11)</f>
        <v>0.47719779489265907</v>
      </c>
      <c r="Q14" s="15">
        <f>SUM(Q2/$Q$11)</f>
        <v>8.2053381871509304E-2</v>
      </c>
      <c r="R14" s="15">
        <f>SUM(R2/$R$11)</f>
        <v>0.20568728978849332</v>
      </c>
      <c r="S14" s="16">
        <f>(S2/$S$11)</f>
        <v>0.33021768228451315</v>
      </c>
    </row>
    <row r="15" spans="1:20" ht="18" customHeight="1" x14ac:dyDescent="0.25">
      <c r="A15" s="17">
        <v>2</v>
      </c>
      <c r="B15" s="15">
        <f t="shared" ref="B15:B22" si="4">SUM(B3/$B$11)</f>
        <v>0.2129372870995441</v>
      </c>
      <c r="C15" s="15">
        <f t="shared" ref="C15:C22" si="5">SUM(C3/$C$11)</f>
        <v>0.22099947260928815</v>
      </c>
      <c r="D15" s="15">
        <f t="shared" ref="D15:D22" si="6">SUM(D3/$D$11)</f>
        <v>0.23531656812401577</v>
      </c>
      <c r="E15" s="15">
        <f t="shared" ref="E15:E22" si="7">SUM(E3/$E$11)</f>
        <v>0.36449721516540784</v>
      </c>
      <c r="F15" s="15">
        <f t="shared" ref="F15:F22" si="8">SUM(F3/$F$11)</f>
        <v>0.16724127080638659</v>
      </c>
      <c r="G15" s="15">
        <f t="shared" ref="G15:G22" si="9">SUM(G3/$G$11)</f>
        <v>0.32373389890684257</v>
      </c>
      <c r="H15" s="15">
        <f t="shared" ref="H15:H22" si="10">SUM(H3/$H$11)</f>
        <v>0.25478372333543103</v>
      </c>
      <c r="I15" s="15">
        <f t="shared" ref="I15:I22" si="11">SUM(I3/$I$11)</f>
        <v>0.5493852850873856</v>
      </c>
      <c r="J15" s="15">
        <f t="shared" ref="J15:J22" si="12">SUM(J3/$J$11)</f>
        <v>0.39218678887708924</v>
      </c>
      <c r="K15" s="15">
        <f t="shared" ref="K15:K22" si="13">SUM(K3/$K$11)</f>
        <v>0.57872416435107121</v>
      </c>
      <c r="L15" s="15">
        <f t="shared" ref="L15:L22" si="14">SUM(L3/$L$11)</f>
        <v>0.22516397144237388</v>
      </c>
      <c r="M15" s="15">
        <f t="shared" ref="M15:M22" si="15">SUM(M3/$M$11)</f>
        <v>0.20140254598991841</v>
      </c>
      <c r="N15" s="15">
        <f t="shared" si="3"/>
        <v>0.26360330655464848</v>
      </c>
      <c r="O15" s="15">
        <f t="shared" ref="O15:O22" si="16">SUM(O3/$O$11)</f>
        <v>0.60668285972132485</v>
      </c>
      <c r="P15" s="15">
        <f t="shared" ref="P15:P22" si="17">SUM(P3/$P$11)</f>
        <v>0.15866714662782999</v>
      </c>
      <c r="Q15" s="15">
        <f t="shared" ref="Q15:Q22" si="18">SUM(Q3/$Q$11)</f>
        <v>0.41022313483271494</v>
      </c>
      <c r="R15" s="15">
        <f t="shared" ref="R15:R22" si="19">SUM(R3/$R$11)</f>
        <v>0.52464252524939858</v>
      </c>
      <c r="S15" s="16">
        <f t="shared" ref="S15:S22" si="20">(S3/$S$11)</f>
        <v>0.30208704645403772</v>
      </c>
    </row>
    <row r="16" spans="1:20" ht="18" customHeight="1" x14ac:dyDescent="0.25">
      <c r="A16" s="17">
        <v>3</v>
      </c>
      <c r="B16" s="15">
        <f t="shared" si="4"/>
        <v>9.0574206203729052E-2</v>
      </c>
      <c r="C16" s="15">
        <f t="shared" si="5"/>
        <v>4.9429813523571141E-2</v>
      </c>
      <c r="D16" s="15">
        <f t="shared" si="6"/>
        <v>9.4585328493616408E-2</v>
      </c>
      <c r="E16" s="15">
        <f t="shared" si="7"/>
        <v>6.2278220257662387E-2</v>
      </c>
      <c r="F16" s="15">
        <f t="shared" si="8"/>
        <v>0.11262196133198568</v>
      </c>
      <c r="G16" s="15">
        <f t="shared" si="9"/>
        <v>7.6887943188186716E-2</v>
      </c>
      <c r="H16" s="15">
        <f t="shared" si="10"/>
        <v>0.13724753969069975</v>
      </c>
      <c r="I16" s="15">
        <f t="shared" si="11"/>
        <v>7.1540658597618309E-2</v>
      </c>
      <c r="J16" s="15">
        <f t="shared" si="12"/>
        <v>8.2308302443527853E-2</v>
      </c>
      <c r="K16" s="15">
        <f t="shared" si="13"/>
        <v>3.6619473297049343E-2</v>
      </c>
      <c r="L16" s="15">
        <f t="shared" si="14"/>
        <v>1.8063851042396096E-2</v>
      </c>
      <c r="M16" s="15">
        <f t="shared" si="15"/>
        <v>2.5685069931030525E-2</v>
      </c>
      <c r="N16" s="15">
        <f t="shared" si="3"/>
        <v>7.3579741190059764E-2</v>
      </c>
      <c r="O16" s="15">
        <f t="shared" si="16"/>
        <v>3.5005852486257052E-2</v>
      </c>
      <c r="P16" s="15">
        <f t="shared" si="17"/>
        <v>3.1435775209821028E-2</v>
      </c>
      <c r="Q16" s="15">
        <f t="shared" si="18"/>
        <v>8.9426628392088189E-2</v>
      </c>
      <c r="R16" s="15">
        <f t="shared" si="19"/>
        <v>4.6561508965049347E-2</v>
      </c>
      <c r="S16" s="16">
        <f t="shared" si="20"/>
        <v>6.8033694573725281E-2</v>
      </c>
    </row>
    <row r="17" spans="1:20" ht="18" customHeight="1" x14ac:dyDescent="0.25">
      <c r="A17" s="17">
        <v>4</v>
      </c>
      <c r="B17" s="15">
        <f t="shared" si="4"/>
        <v>0.14896444176116885</v>
      </c>
      <c r="C17" s="15">
        <f t="shared" si="5"/>
        <v>3.6708065321144304E-2</v>
      </c>
      <c r="D17" s="15">
        <f t="shared" si="6"/>
        <v>6.6122722035193413E-2</v>
      </c>
      <c r="E17" s="15">
        <f t="shared" si="7"/>
        <v>2.8960852193698584E-2</v>
      </c>
      <c r="F17" s="15">
        <f t="shared" si="8"/>
        <v>0.14238293786126655</v>
      </c>
      <c r="G17" s="15">
        <f t="shared" si="9"/>
        <v>8.1968207970738297E-2</v>
      </c>
      <c r="H17" s="15">
        <f t="shared" si="10"/>
        <v>4.8593894167681083E-2</v>
      </c>
      <c r="I17" s="15">
        <f t="shared" si="11"/>
        <v>6.6621030002732118E-2</v>
      </c>
      <c r="J17" s="15">
        <f t="shared" si="12"/>
        <v>1.42151655489212E-2</v>
      </c>
      <c r="K17" s="15">
        <f t="shared" si="13"/>
        <v>2.32845459859694E-2</v>
      </c>
      <c r="L17" s="15">
        <f t="shared" si="14"/>
        <v>3.1171470978508586E-2</v>
      </c>
      <c r="M17" s="15">
        <f t="shared" si="15"/>
        <v>1.8377456082219176E-2</v>
      </c>
      <c r="N17" s="15">
        <f t="shared" si="3"/>
        <v>6.7416828415575669E-2</v>
      </c>
      <c r="O17" s="15">
        <f t="shared" si="16"/>
        <v>1.7907815347634304E-2</v>
      </c>
      <c r="P17" s="15">
        <f t="shared" si="17"/>
        <v>3.9859559678408769E-2</v>
      </c>
      <c r="Q17" s="15">
        <f t="shared" si="18"/>
        <v>0.10626591198575484</v>
      </c>
      <c r="R17" s="15">
        <f t="shared" si="19"/>
        <v>2.4108282150523228E-2</v>
      </c>
      <c r="S17" s="16">
        <f t="shared" si="20"/>
        <v>7.4627652084718457E-2</v>
      </c>
    </row>
    <row r="18" spans="1:20" ht="18" customHeight="1" x14ac:dyDescent="0.25">
      <c r="A18" s="17">
        <v>5</v>
      </c>
      <c r="B18" s="15">
        <f t="shared" si="4"/>
        <v>8.5326467447805157E-2</v>
      </c>
      <c r="C18" s="15">
        <f t="shared" si="5"/>
        <v>8.115948745150002E-2</v>
      </c>
      <c r="D18" s="15">
        <f t="shared" si="6"/>
        <v>5.6512499773917514E-2</v>
      </c>
      <c r="E18" s="15">
        <f t="shared" si="7"/>
        <v>7.4748490083526908E-2</v>
      </c>
      <c r="F18" s="15">
        <f t="shared" si="8"/>
        <v>0.1148854988456833</v>
      </c>
      <c r="G18" s="15">
        <f t="shared" si="9"/>
        <v>8.9234092559825923E-2</v>
      </c>
      <c r="H18" s="15">
        <f t="shared" si="10"/>
        <v>2.5053947424286738E-2</v>
      </c>
      <c r="I18" s="15">
        <f t="shared" si="11"/>
        <v>7.5684076078460311E-2</v>
      </c>
      <c r="J18" s="15">
        <f t="shared" si="12"/>
        <v>0.10803117946832691</v>
      </c>
      <c r="K18" s="15">
        <f t="shared" si="13"/>
        <v>3.8906723507132819E-2</v>
      </c>
      <c r="L18" s="15">
        <f t="shared" si="14"/>
        <v>9.0925092565038501E-2</v>
      </c>
      <c r="M18" s="15">
        <f t="shared" si="15"/>
        <v>0.11242861725082193</v>
      </c>
      <c r="N18" s="15">
        <f t="shared" si="3"/>
        <v>5.9543201808585397E-2</v>
      </c>
      <c r="O18" s="15">
        <f t="shared" si="16"/>
        <v>7.6068010475657158E-2</v>
      </c>
      <c r="P18" s="15">
        <f t="shared" si="17"/>
        <v>0.1410023088715274</v>
      </c>
      <c r="Q18" s="15">
        <f t="shared" si="18"/>
        <v>4.4589987344665537E-2</v>
      </c>
      <c r="R18" s="15">
        <f t="shared" si="19"/>
        <v>7.0307221358257024E-2</v>
      </c>
      <c r="S18" s="16">
        <f t="shared" si="20"/>
        <v>7.9908442640349089E-2</v>
      </c>
    </row>
    <row r="19" spans="1:20" ht="18" customHeight="1" x14ac:dyDescent="0.25">
      <c r="A19" s="17">
        <v>6</v>
      </c>
      <c r="B19" s="15">
        <f t="shared" si="4"/>
        <v>6.9179460848551089E-2</v>
      </c>
      <c r="C19" s="15">
        <f t="shared" si="5"/>
        <v>5.4153190418079394E-2</v>
      </c>
      <c r="D19" s="15">
        <f t="shared" si="6"/>
        <v>0.11028250137432942</v>
      </c>
      <c r="E19" s="15">
        <f t="shared" si="7"/>
        <v>0.12805225612168639</v>
      </c>
      <c r="F19" s="15">
        <f t="shared" si="8"/>
        <v>7.904319203416349E-2</v>
      </c>
      <c r="G19" s="15">
        <f t="shared" si="9"/>
        <v>9.889320362654723E-2</v>
      </c>
      <c r="H19" s="15">
        <f t="shared" si="10"/>
        <v>1.2982227935355117E-2</v>
      </c>
      <c r="I19" s="15">
        <f t="shared" si="11"/>
        <v>6.096658324747016E-2</v>
      </c>
      <c r="J19" s="15">
        <f t="shared" si="12"/>
        <v>4.7386030520839346E-2</v>
      </c>
      <c r="K19" s="15">
        <f t="shared" si="13"/>
        <v>1.3481909233724535E-2</v>
      </c>
      <c r="L19" s="15">
        <f t="shared" si="14"/>
        <v>4.2190354055975897E-2</v>
      </c>
      <c r="M19" s="15">
        <f t="shared" si="15"/>
        <v>5.0554466100951788E-2</v>
      </c>
      <c r="N19" s="15">
        <f t="shared" si="3"/>
        <v>9.157128667823658E-2</v>
      </c>
      <c r="O19" s="15">
        <f t="shared" si="16"/>
        <v>2.7202362758843038E-2</v>
      </c>
      <c r="P19" s="15">
        <f t="shared" si="17"/>
        <v>9.7087013332146754E-2</v>
      </c>
      <c r="Q19" s="15">
        <f t="shared" si="18"/>
        <v>8.2668159688975063E-2</v>
      </c>
      <c r="R19" s="15">
        <f t="shared" si="19"/>
        <v>6.8421702139486895E-2</v>
      </c>
      <c r="S19" s="16">
        <f t="shared" si="20"/>
        <v>7.011487708957051E-2</v>
      </c>
    </row>
    <row r="20" spans="1:20" ht="18" customHeight="1" x14ac:dyDescent="0.25">
      <c r="A20" s="17">
        <v>7</v>
      </c>
      <c r="B20" s="15">
        <f t="shared" si="4"/>
        <v>3.464702126838571E-2</v>
      </c>
      <c r="C20" s="15">
        <f t="shared" si="5"/>
        <v>2.3676950103946909E-2</v>
      </c>
      <c r="D20" s="15">
        <f t="shared" si="6"/>
        <v>7.0558381445379459E-2</v>
      </c>
      <c r="E20" s="15">
        <f t="shared" si="7"/>
        <v>4.7953854301053409E-2</v>
      </c>
      <c r="F20" s="15">
        <f t="shared" si="8"/>
        <v>2.766298321447715E-2</v>
      </c>
      <c r="G20" s="15">
        <f t="shared" si="9"/>
        <v>5.3263562966745365E-2</v>
      </c>
      <c r="H20" s="15">
        <f t="shared" si="10"/>
        <v>7.3615446011644811E-2</v>
      </c>
      <c r="I20" s="15">
        <f t="shared" si="11"/>
        <v>2.8897235827302647E-2</v>
      </c>
      <c r="J20" s="15">
        <f t="shared" si="12"/>
        <v>3.9438540195631859E-2</v>
      </c>
      <c r="K20" s="15">
        <f t="shared" si="13"/>
        <v>4.2420747834253703E-2</v>
      </c>
      <c r="L20" s="15">
        <f t="shared" si="14"/>
        <v>2.484056894332002E-2</v>
      </c>
      <c r="M20" s="15">
        <f t="shared" si="15"/>
        <v>9.6662653986215666E-3</v>
      </c>
      <c r="N20" s="15">
        <f t="shared" si="3"/>
        <v>7.041126568570609E-2</v>
      </c>
      <c r="O20" s="15">
        <f t="shared" si="16"/>
        <v>3.3157463514991256E-2</v>
      </c>
      <c r="P20" s="15">
        <f t="shared" si="17"/>
        <v>2.1566794170869607E-2</v>
      </c>
      <c r="Q20" s="15">
        <f t="shared" si="18"/>
        <v>9.9887454848893692E-2</v>
      </c>
      <c r="R20" s="15">
        <f t="shared" si="19"/>
        <v>2.8717156984319852E-2</v>
      </c>
      <c r="S20" s="16">
        <f t="shared" si="20"/>
        <v>4.0010483966657191E-2</v>
      </c>
    </row>
    <row r="21" spans="1:20" ht="18" customHeight="1" x14ac:dyDescent="0.25">
      <c r="A21" s="17">
        <v>8</v>
      </c>
      <c r="B21" s="15">
        <f t="shared" si="4"/>
        <v>2.356028529195326E-3</v>
      </c>
      <c r="C21" s="15">
        <f t="shared" si="5"/>
        <v>2.7026460384488072E-2</v>
      </c>
      <c r="D21" s="15">
        <f t="shared" si="6"/>
        <v>5.3547720177198166E-2</v>
      </c>
      <c r="E21" s="15">
        <f t="shared" si="7"/>
        <v>2.915790725416054E-2</v>
      </c>
      <c r="F21" s="15">
        <f t="shared" si="8"/>
        <v>5.3264427342047893E-2</v>
      </c>
      <c r="G21" s="15">
        <f t="shared" si="9"/>
        <v>1.5546827739185998E-2</v>
      </c>
      <c r="H21" s="15">
        <f t="shared" si="10"/>
        <v>5.3670463877864859E-2</v>
      </c>
      <c r="I21" s="15">
        <f t="shared" si="11"/>
        <v>1.6784951837430149E-2</v>
      </c>
      <c r="J21" s="15">
        <f t="shared" si="12"/>
        <v>2.4303634548940876E-2</v>
      </c>
      <c r="K21" s="15">
        <f t="shared" si="13"/>
        <v>2.5282990412070973E-2</v>
      </c>
      <c r="L21" s="15">
        <f t="shared" si="14"/>
        <v>1.8605617174556555E-2</v>
      </c>
      <c r="M21" s="15">
        <f t="shared" si="15"/>
        <v>7.1653295075803343E-3</v>
      </c>
      <c r="N21" s="15">
        <f t="shared" si="3"/>
        <v>2.9190155167085403E-2</v>
      </c>
      <c r="O21" s="15">
        <f t="shared" si="16"/>
        <v>2.2684580497327144E-2</v>
      </c>
      <c r="P21" s="15">
        <f t="shared" si="17"/>
        <v>1.9910652186211263E-2</v>
      </c>
      <c r="Q21" s="15">
        <f t="shared" si="18"/>
        <v>6.1584581587009281E-2</v>
      </c>
      <c r="R21" s="15">
        <f t="shared" si="19"/>
        <v>1.1158114495187646E-2</v>
      </c>
      <c r="S21" s="16">
        <f t="shared" si="20"/>
        <v>1.9998703533735483E-2</v>
      </c>
    </row>
    <row r="22" spans="1:20" ht="18" customHeight="1" x14ac:dyDescent="0.25">
      <c r="A22" s="17">
        <v>9</v>
      </c>
      <c r="B22" s="15">
        <f t="shared" si="4"/>
        <v>6.5848634576127737E-4</v>
      </c>
      <c r="C22" s="15">
        <f t="shared" si="5"/>
        <v>1.5342121733815004E-2</v>
      </c>
      <c r="D22" s="15">
        <f t="shared" si="6"/>
        <v>2.6333834585872778E-2</v>
      </c>
      <c r="E22" s="15">
        <f t="shared" si="7"/>
        <v>2.3118312757072542E-2</v>
      </c>
      <c r="F22" s="15">
        <f t="shared" si="8"/>
        <v>2.6049771122188224E-2</v>
      </c>
      <c r="G22" s="15">
        <f t="shared" si="9"/>
        <v>1.3017506731435095E-2</v>
      </c>
      <c r="H22" s="15">
        <f t="shared" si="10"/>
        <v>3.0795338800811072E-2</v>
      </c>
      <c r="I22" s="15">
        <f t="shared" si="11"/>
        <v>1.1061952842809687E-2</v>
      </c>
      <c r="J22" s="15">
        <f t="shared" si="12"/>
        <v>4.4025580034059153E-2</v>
      </c>
      <c r="K22" s="15">
        <f t="shared" si="13"/>
        <v>3.3545915448509114E-2</v>
      </c>
      <c r="L22" s="15">
        <f t="shared" si="14"/>
        <v>2.5110438853104738E-2</v>
      </c>
      <c r="M22" s="15">
        <f t="shared" si="15"/>
        <v>1.6821905776701607E-2</v>
      </c>
      <c r="N22" s="15">
        <f t="shared" si="3"/>
        <v>1.1263786263683745E-2</v>
      </c>
      <c r="O22" s="15">
        <f t="shared" si="16"/>
        <v>2.9644303694655445E-2</v>
      </c>
      <c r="P22" s="15">
        <f t="shared" si="17"/>
        <v>1.3272955030526168E-2</v>
      </c>
      <c r="Q22" s="15">
        <f t="shared" si="18"/>
        <v>2.330075944838908E-2</v>
      </c>
      <c r="R22" s="15">
        <f t="shared" si="19"/>
        <v>2.039619886928418E-2</v>
      </c>
      <c r="S22" s="16">
        <f t="shared" si="20"/>
        <v>1.5001417372693233E-2</v>
      </c>
    </row>
    <row r="23" spans="1:20" x14ac:dyDescent="0.25">
      <c r="S23" s="28">
        <f>SUM(S14:S22)</f>
        <v>1.0000000000000002</v>
      </c>
    </row>
    <row r="25" spans="1:20" s="101" customFormat="1" ht="29.4" customHeight="1" x14ac:dyDescent="0.25">
      <c r="A25" s="116" t="s">
        <v>81</v>
      </c>
      <c r="B25" s="119" t="s">
        <v>87</v>
      </c>
      <c r="C25" s="119" t="s">
        <v>88</v>
      </c>
      <c r="D25" s="119" t="s">
        <v>89</v>
      </c>
      <c r="E25" s="117"/>
      <c r="F25" s="117"/>
      <c r="G25" s="117"/>
      <c r="H25" s="11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98"/>
    </row>
    <row r="26" spans="1:20" ht="18" customHeight="1" x14ac:dyDescent="0.25">
      <c r="A26" s="105">
        <v>1</v>
      </c>
      <c r="B26" s="106">
        <f>SUM(B2+F2+D2+M2+N2+Q2)</f>
        <v>184317740.16450301</v>
      </c>
      <c r="C26" s="106">
        <f>C2+L2+P2+G2+I2</f>
        <v>113527229.82430999</v>
      </c>
      <c r="D26" s="106">
        <f>E2+H2+R2+K2+J2+O2</f>
        <v>51246825.501350001</v>
      </c>
      <c r="E26" s="46"/>
      <c r="F26" s="46"/>
      <c r="G26" s="46"/>
      <c r="H26" s="46"/>
      <c r="I26" s="12"/>
      <c r="J26" s="20"/>
      <c r="K26" s="12"/>
      <c r="L26" s="12"/>
      <c r="M26" s="12"/>
      <c r="N26" s="12"/>
      <c r="O26" s="12"/>
      <c r="P26" s="12"/>
      <c r="Q26" s="12"/>
      <c r="R26" s="12"/>
      <c r="S26" s="12"/>
      <c r="T26" s="21"/>
    </row>
    <row r="27" spans="1:20" ht="18" customHeight="1" x14ac:dyDescent="0.25">
      <c r="A27" s="105">
        <v>2</v>
      </c>
      <c r="B27" s="106">
        <f t="shared" ref="B27:B34" si="21">SUM(B3+F3+D3+M3+N3+Q3)</f>
        <v>123100832.83920099</v>
      </c>
      <c r="C27" s="106">
        <f t="shared" ref="C27:C34" si="22">C3+L3+P3+G3+I3</f>
        <v>95978497.560629994</v>
      </c>
      <c r="D27" s="106">
        <f t="shared" ref="D27:D34" si="23">E3+H3+R3+K3+J3+O3</f>
        <v>100273978.33698002</v>
      </c>
      <c r="E27" s="46"/>
      <c r="F27" s="46"/>
      <c r="G27" s="46"/>
      <c r="H27" s="4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21"/>
    </row>
    <row r="28" spans="1:20" ht="18" customHeight="1" x14ac:dyDescent="0.25">
      <c r="A28" s="105">
        <v>3</v>
      </c>
      <c r="B28" s="106">
        <f t="shared" si="21"/>
        <v>42932141.551682003</v>
      </c>
      <c r="C28" s="106">
        <f t="shared" si="22"/>
        <v>15126174.787279999</v>
      </c>
      <c r="D28" s="106">
        <f t="shared" si="23"/>
        <v>13863951.50649</v>
      </c>
      <c r="E28" s="46"/>
      <c r="F28" s="75" t="s">
        <v>92</v>
      </c>
      <c r="G28" s="46"/>
      <c r="H28" s="4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21"/>
    </row>
    <row r="29" spans="1:20" ht="18" customHeight="1" x14ac:dyDescent="0.25">
      <c r="A29" s="105">
        <v>4</v>
      </c>
      <c r="B29" s="106">
        <f t="shared" si="21"/>
        <v>57487554.852414995</v>
      </c>
      <c r="C29" s="106">
        <f t="shared" si="22"/>
        <v>15468384.629400002</v>
      </c>
      <c r="D29" s="106">
        <f t="shared" si="23"/>
        <v>5937173.9312440008</v>
      </c>
      <c r="E29" s="46"/>
      <c r="F29" s="75" t="s">
        <v>93</v>
      </c>
      <c r="G29" s="46"/>
      <c r="H29" s="4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21"/>
    </row>
    <row r="30" spans="1:20" ht="18" customHeight="1" x14ac:dyDescent="0.25">
      <c r="A30" s="105">
        <v>5</v>
      </c>
      <c r="B30" s="106">
        <f t="shared" si="21"/>
        <v>41765829.331166007</v>
      </c>
      <c r="C30" s="106">
        <f t="shared" si="22"/>
        <v>28408821.090440001</v>
      </c>
      <c r="D30" s="106">
        <f t="shared" si="23"/>
        <v>14301085.472232999</v>
      </c>
      <c r="E30" s="46"/>
      <c r="F30" s="75" t="s">
        <v>94</v>
      </c>
      <c r="G30" s="46"/>
      <c r="H30" s="46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21"/>
    </row>
    <row r="31" spans="1:20" ht="18" customHeight="1" x14ac:dyDescent="0.25">
      <c r="A31" s="105">
        <v>6</v>
      </c>
      <c r="B31" s="106">
        <f t="shared" si="21"/>
        <v>40257583.652364999</v>
      </c>
      <c r="C31" s="106">
        <f t="shared" si="22"/>
        <v>20342087.104630001</v>
      </c>
      <c r="D31" s="106">
        <f t="shared" si="23"/>
        <v>13522732.878196999</v>
      </c>
      <c r="E31" s="46"/>
      <c r="F31" s="46"/>
      <c r="G31" s="46"/>
      <c r="H31" s="46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21"/>
    </row>
    <row r="32" spans="1:20" ht="18" customHeight="1" x14ac:dyDescent="0.25">
      <c r="A32" s="105">
        <v>7</v>
      </c>
      <c r="B32" s="106">
        <f t="shared" si="21"/>
        <v>23747942.065190997</v>
      </c>
      <c r="C32" s="106">
        <f t="shared" si="22"/>
        <v>9069170.0667929985</v>
      </c>
      <c r="D32" s="106">
        <f t="shared" si="23"/>
        <v>9480234.2418440003</v>
      </c>
      <c r="E32" s="46"/>
      <c r="F32" s="46"/>
      <c r="G32" s="46"/>
      <c r="H32" s="46"/>
      <c r="I32" s="12"/>
      <c r="J32" s="12"/>
      <c r="K32" s="12"/>
      <c r="M32" s="12"/>
      <c r="S32" s="12"/>
      <c r="T32" s="21"/>
    </row>
    <row r="33" spans="1:20" ht="18" customHeight="1" x14ac:dyDescent="0.25">
      <c r="A33" s="105">
        <v>8</v>
      </c>
      <c r="B33" s="106">
        <f t="shared" si="21"/>
        <v>9314573.0978230014</v>
      </c>
      <c r="C33" s="106">
        <f t="shared" si="22"/>
        <v>6089476.3691189997</v>
      </c>
      <c r="D33" s="106">
        <f t="shared" si="23"/>
        <v>5737711.5549650006</v>
      </c>
      <c r="E33" s="46"/>
      <c r="F33" s="46"/>
      <c r="G33" s="46"/>
      <c r="H33" s="46"/>
      <c r="I33" s="12"/>
      <c r="J33" s="12"/>
      <c r="K33" s="12"/>
      <c r="M33" s="12"/>
      <c r="S33" s="12"/>
      <c r="T33" s="21"/>
    </row>
    <row r="34" spans="1:20" ht="18" customHeight="1" x14ac:dyDescent="0.25">
      <c r="A34" s="105">
        <v>9</v>
      </c>
      <c r="B34" s="106">
        <f t="shared" si="21"/>
        <v>4887996.5003396999</v>
      </c>
      <c r="C34" s="106">
        <f t="shared" si="22"/>
        <v>4930558.6063949997</v>
      </c>
      <c r="D34" s="106">
        <f t="shared" si="23"/>
        <v>6040291.9704450006</v>
      </c>
      <c r="E34" s="46"/>
      <c r="F34" s="46"/>
      <c r="G34" s="46"/>
      <c r="H34" s="46"/>
      <c r="I34" s="12"/>
      <c r="J34" s="12"/>
      <c r="M34" s="12"/>
      <c r="S34" s="12"/>
      <c r="T34" s="21"/>
    </row>
    <row r="35" spans="1:20" s="25" customFormat="1" ht="18" customHeight="1" x14ac:dyDescent="0.25">
      <c r="A35" s="121" t="s">
        <v>0</v>
      </c>
      <c r="B35" s="122">
        <f>SUM(B26:B34)</f>
        <v>527812194.05468571</v>
      </c>
      <c r="C35" s="122">
        <f t="shared" ref="C35:D35" si="24">SUM(C26:C34)</f>
        <v>308940400.03899699</v>
      </c>
      <c r="D35" s="122">
        <f t="shared" si="24"/>
        <v>220403985.39374804</v>
      </c>
      <c r="E35" s="97"/>
      <c r="F35" s="97"/>
      <c r="G35" s="97"/>
      <c r="H35" s="97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/>
    </row>
  </sheetData>
  <customSheetViews>
    <customSheetView guid="{187F99D5-F78B-4810-AFAB-810932C64360}" topLeftCell="A10">
      <selection activeCell="F28" sqref="F28:F30"/>
      <pageMargins left="0.75" right="0.75" top="1" bottom="1" header="0.5" footer="0.5"/>
      <pageSetup orientation="portrait" horizontalDpi="4294967293" r:id="rId1"/>
      <headerFooter alignWithMargins="0"/>
    </customSheetView>
  </customSheetViews>
  <pageMargins left="0.75" right="0.75" top="1" bottom="1" header="0.5" footer="0.5"/>
  <pageSetup orientation="portrait" horizontalDpi="4294967293" r:id="rId2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3.2" x14ac:dyDescent="0.25"/>
  <sheetData/>
  <customSheetViews>
    <customSheetView guid="{187F99D5-F78B-4810-AFAB-810932C64360}" scale="70">
      <selection activeCell="AB75" sqref="AB75"/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/>
  </sheetViews>
  <sheetFormatPr defaultRowHeight="13.2" x14ac:dyDescent="0.25"/>
  <sheetData/>
  <customSheetViews>
    <customSheetView guid="{187F99D5-F78B-4810-AFAB-810932C64360}" scale="50">
      <selection activeCell="U68" sqref="U68"/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187F99D5-F78B-4810-AFAB-810932C64360}">
      <selection activeCell="C26" sqref="C26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187F99D5-F78B-4810-AFAB-810932C64360}">
      <selection activeCell="S9" sqref="S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187F99D5-F78B-4810-AFAB-810932C64360}">
      <selection activeCell="R21" sqref="R21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abSelected="1" topLeftCell="A2" zoomScaleNormal="100" workbookViewId="0">
      <selection activeCell="M5" sqref="M5"/>
    </sheetView>
  </sheetViews>
  <sheetFormatPr defaultRowHeight="13.2" x14ac:dyDescent="0.25"/>
  <cols>
    <col min="1" max="1" width="10.109375" customWidth="1"/>
    <col min="2" max="11" width="13.5546875" customWidth="1"/>
    <col min="13" max="13" width="11.21875" customWidth="1"/>
  </cols>
  <sheetData>
    <row r="2" spans="1:13" ht="18" customHeight="1" x14ac:dyDescent="0.25">
      <c r="A2" s="35"/>
      <c r="B2" s="174" t="s">
        <v>155</v>
      </c>
      <c r="C2" s="180"/>
      <c r="D2" s="171" t="s">
        <v>152</v>
      </c>
      <c r="E2" s="172"/>
      <c r="F2" s="181" t="s">
        <v>151</v>
      </c>
      <c r="G2" s="172"/>
      <c r="H2" s="173" t="s">
        <v>153</v>
      </c>
      <c r="I2" s="172"/>
      <c r="J2" s="175" t="s">
        <v>154</v>
      </c>
      <c r="K2" s="172"/>
    </row>
    <row r="3" spans="1:13" ht="18" customHeight="1" x14ac:dyDescent="0.25">
      <c r="A3" s="33" t="s">
        <v>132</v>
      </c>
      <c r="B3" s="29" t="s">
        <v>131</v>
      </c>
      <c r="C3" s="29" t="s">
        <v>3</v>
      </c>
      <c r="D3" s="29" t="s">
        <v>131</v>
      </c>
      <c r="E3" s="29" t="s">
        <v>3</v>
      </c>
      <c r="F3" s="29" t="s">
        <v>131</v>
      </c>
      <c r="G3" s="29" t="s">
        <v>3</v>
      </c>
      <c r="H3" s="29" t="s">
        <v>131</v>
      </c>
      <c r="I3" s="29" t="s">
        <v>3</v>
      </c>
      <c r="J3" s="29" t="s">
        <v>131</v>
      </c>
      <c r="K3" s="29" t="s">
        <v>3</v>
      </c>
    </row>
    <row r="4" spans="1:13" ht="18" customHeight="1" x14ac:dyDescent="0.25">
      <c r="A4" s="30">
        <v>1</v>
      </c>
      <c r="B4" s="51">
        <v>3470234</v>
      </c>
      <c r="C4" s="108">
        <v>771762.19611999998</v>
      </c>
      <c r="D4" s="51">
        <v>9027948</v>
      </c>
      <c r="E4" s="106">
        <v>2007769.20949</v>
      </c>
      <c r="F4" s="51">
        <v>3235336</v>
      </c>
      <c r="G4" s="106">
        <v>719522.08886899997</v>
      </c>
      <c r="H4" s="51">
        <v>65083688</v>
      </c>
      <c r="I4" s="106">
        <v>14474277.522</v>
      </c>
      <c r="J4" s="51">
        <v>65606054</v>
      </c>
      <c r="K4" s="106">
        <v>14590449.0342</v>
      </c>
      <c r="M4" s="55">
        <f>SUM(B4/4.496507)</f>
        <v>771762.17005778034</v>
      </c>
    </row>
    <row r="5" spans="1:13" ht="18" customHeight="1" x14ac:dyDescent="0.25">
      <c r="A5" s="30">
        <v>2</v>
      </c>
      <c r="B5" s="51">
        <v>3132341</v>
      </c>
      <c r="C5" s="108">
        <v>696616.53051499999</v>
      </c>
      <c r="D5" s="51">
        <v>8544999</v>
      </c>
      <c r="E5" s="106">
        <v>1900363.83543</v>
      </c>
      <c r="F5" s="51">
        <v>1749261</v>
      </c>
      <c r="G5" s="106">
        <v>389026.65092500002</v>
      </c>
      <c r="H5" s="51">
        <v>26424490</v>
      </c>
      <c r="I5" s="106">
        <v>5876670.6895700004</v>
      </c>
      <c r="J5" s="51">
        <v>80704738</v>
      </c>
      <c r="K5" s="106">
        <v>17948318.7117</v>
      </c>
      <c r="M5" s="54"/>
    </row>
    <row r="6" spans="1:13" ht="18" customHeight="1" x14ac:dyDescent="0.25">
      <c r="A6" s="30">
        <v>3</v>
      </c>
      <c r="B6" s="51">
        <v>958562</v>
      </c>
      <c r="C6" s="108">
        <v>213179.25945000001</v>
      </c>
      <c r="D6" s="51">
        <v>475225</v>
      </c>
      <c r="E6" s="106">
        <v>105687.596183</v>
      </c>
      <c r="F6" s="51">
        <v>31724</v>
      </c>
      <c r="G6" s="106">
        <v>7055.2544611399999</v>
      </c>
      <c r="H6" s="51">
        <v>3267321</v>
      </c>
      <c r="I6" s="106">
        <v>726635.38838799996</v>
      </c>
      <c r="J6" s="51">
        <v>20433628</v>
      </c>
      <c r="K6" s="106">
        <v>4544333.7884299997</v>
      </c>
      <c r="M6" s="13"/>
    </row>
    <row r="7" spans="1:13" ht="18" customHeight="1" x14ac:dyDescent="0.25">
      <c r="A7" s="30">
        <v>4</v>
      </c>
      <c r="B7" s="51">
        <v>865309</v>
      </c>
      <c r="C7" s="108">
        <v>192440.271798</v>
      </c>
      <c r="D7" s="51">
        <v>3306510</v>
      </c>
      <c r="E7" s="106">
        <v>735350.82046099997</v>
      </c>
      <c r="F7" s="51">
        <v>423917</v>
      </c>
      <c r="G7" s="106">
        <v>94276.960831000004</v>
      </c>
      <c r="H7" s="51">
        <v>1388805</v>
      </c>
      <c r="I7" s="106">
        <v>308863.090149</v>
      </c>
      <c r="J7" s="51">
        <v>20224635</v>
      </c>
      <c r="K7" s="106">
        <v>4497854.8199699996</v>
      </c>
    </row>
    <row r="8" spans="1:13" ht="18" customHeight="1" x14ac:dyDescent="0.25">
      <c r="A8" s="30">
        <v>5</v>
      </c>
      <c r="B8" s="51">
        <v>1036819</v>
      </c>
      <c r="C8" s="108">
        <v>230583.21381700001</v>
      </c>
      <c r="D8" s="51">
        <v>2177262</v>
      </c>
      <c r="E8" s="106">
        <v>484211.87235399999</v>
      </c>
      <c r="F8" s="51">
        <v>410954</v>
      </c>
      <c r="G8" s="106">
        <v>91394.056292499998</v>
      </c>
      <c r="H8" s="51">
        <v>2110292</v>
      </c>
      <c r="I8" s="106">
        <v>469318.08874400001</v>
      </c>
      <c r="J8" s="51">
        <v>16771079</v>
      </c>
      <c r="K8" s="106">
        <v>3729801.7252799999</v>
      </c>
    </row>
    <row r="9" spans="1:13" ht="18" customHeight="1" x14ac:dyDescent="0.25">
      <c r="A9" s="30">
        <v>6</v>
      </c>
      <c r="B9" s="51">
        <v>536247</v>
      </c>
      <c r="C9" s="108">
        <v>119258.57518</v>
      </c>
      <c r="D9" s="51">
        <v>1557594</v>
      </c>
      <c r="E9" s="106">
        <v>346400.895762</v>
      </c>
      <c r="F9" s="51">
        <v>275277</v>
      </c>
      <c r="G9" s="106">
        <v>61220.1892037</v>
      </c>
      <c r="H9" s="51">
        <v>6902120</v>
      </c>
      <c r="I9" s="106">
        <v>1534995.9942399999</v>
      </c>
      <c r="J9" s="51">
        <v>15826522</v>
      </c>
      <c r="K9" s="106">
        <v>3519737.1058100001</v>
      </c>
    </row>
    <row r="10" spans="1:13" ht="18" customHeight="1" x14ac:dyDescent="0.25">
      <c r="A10" s="30">
        <v>7</v>
      </c>
      <c r="B10" s="51">
        <v>316428</v>
      </c>
      <c r="C10" s="108">
        <v>70371.959987099995</v>
      </c>
      <c r="D10" s="51">
        <v>562146</v>
      </c>
      <c r="E10" s="106">
        <v>125018.379596</v>
      </c>
      <c r="F10" s="51">
        <v>224970</v>
      </c>
      <c r="G10" s="106">
        <v>50032.171104599998</v>
      </c>
      <c r="H10" s="51">
        <v>10071384</v>
      </c>
      <c r="I10" s="106">
        <v>2239824.0100799999</v>
      </c>
      <c r="J10" s="51">
        <v>8422606</v>
      </c>
      <c r="K10" s="106">
        <v>1873144.2616300001</v>
      </c>
    </row>
    <row r="11" spans="1:13" ht="18" customHeight="1" x14ac:dyDescent="0.25">
      <c r="A11" s="30">
        <v>8</v>
      </c>
      <c r="B11" s="51">
        <v>57932</v>
      </c>
      <c r="C11" s="108">
        <v>12883.778888000001</v>
      </c>
      <c r="D11" s="51">
        <v>2972012</v>
      </c>
      <c r="E11" s="106">
        <v>660960.18539799994</v>
      </c>
      <c r="F11" s="51">
        <v>139207</v>
      </c>
      <c r="G11" s="106">
        <v>30958.920935900001</v>
      </c>
      <c r="H11" s="51">
        <v>7098312</v>
      </c>
      <c r="I11" s="106">
        <v>1578628.08614</v>
      </c>
      <c r="J11" s="51">
        <v>7244283</v>
      </c>
      <c r="K11" s="106">
        <v>1611091.2858899999</v>
      </c>
    </row>
    <row r="12" spans="1:13" ht="18" customHeight="1" x14ac:dyDescent="0.25">
      <c r="A12" s="30">
        <v>9</v>
      </c>
      <c r="B12" s="51">
        <v>48137</v>
      </c>
      <c r="C12" s="108">
        <v>10705.4212582</v>
      </c>
      <c r="D12" s="51">
        <v>2655420</v>
      </c>
      <c r="E12" s="106">
        <v>590551.75265399995</v>
      </c>
      <c r="F12" s="51">
        <v>48789</v>
      </c>
      <c r="G12" s="106">
        <v>10850.4227053</v>
      </c>
      <c r="H12" s="51">
        <v>1821857</v>
      </c>
      <c r="I12" s="106">
        <v>405171.628004</v>
      </c>
      <c r="J12" s="51">
        <v>15468872</v>
      </c>
      <c r="K12" s="106">
        <v>3440197.58501</v>
      </c>
    </row>
    <row r="13" spans="1:13" ht="18" customHeight="1" x14ac:dyDescent="0.25">
      <c r="C13" s="22"/>
      <c r="D13" s="22"/>
      <c r="E13" s="28"/>
      <c r="F13" s="28"/>
    </row>
    <row r="14" spans="1:13" ht="18" customHeight="1" x14ac:dyDescent="0.25">
      <c r="C14" s="43">
        <f>SUM(C4:C13)</f>
        <v>2317801.2070133006</v>
      </c>
      <c r="D14" s="36"/>
      <c r="E14" s="43">
        <f>SUM(E4:E13)</f>
        <v>6956314.5473280009</v>
      </c>
      <c r="F14" s="28"/>
      <c r="G14" s="43">
        <f>SUM(G4:G13)</f>
        <v>1454336.7153281397</v>
      </c>
      <c r="I14" s="43">
        <f>SUM(I4:I13)</f>
        <v>27614384.497315001</v>
      </c>
      <c r="K14" s="43">
        <f>SUM(K4:K13)</f>
        <v>55754928.317919992</v>
      </c>
    </row>
    <row r="15" spans="1:13" ht="18" customHeight="1" x14ac:dyDescent="0.25">
      <c r="C15" s="36"/>
      <c r="D15" s="36"/>
      <c r="E15" s="28"/>
      <c r="F15" s="28"/>
    </row>
    <row r="16" spans="1:13" ht="18" customHeight="1" x14ac:dyDescent="0.25">
      <c r="A16" s="35"/>
      <c r="B16" s="174" t="s">
        <v>155</v>
      </c>
      <c r="C16" s="180"/>
      <c r="D16" s="171" t="s">
        <v>152</v>
      </c>
      <c r="E16" s="172"/>
      <c r="F16" s="181" t="s">
        <v>151</v>
      </c>
      <c r="G16" s="172"/>
      <c r="H16" s="173" t="s">
        <v>153</v>
      </c>
      <c r="I16" s="172"/>
      <c r="J16" s="175" t="s">
        <v>154</v>
      </c>
      <c r="K16" s="172"/>
    </row>
    <row r="17" spans="1:11" ht="18" customHeight="1" x14ac:dyDescent="0.25">
      <c r="A17" s="29">
        <v>1</v>
      </c>
      <c r="C17" s="37">
        <f>SUM(C4/$C$14)</f>
        <v>0.33297169480487343</v>
      </c>
      <c r="D17" s="38"/>
      <c r="E17" s="37">
        <f>SUM(E4/$E$14)</f>
        <v>0.28862542023221288</v>
      </c>
      <c r="F17" s="38"/>
      <c r="G17" s="37">
        <f>SUM(G4/$G$14)</f>
        <v>0.49474243569973775</v>
      </c>
      <c r="H17" s="39"/>
      <c r="I17" s="37">
        <f>SUM(I4/$I$14)</f>
        <v>0.52415716611055962</v>
      </c>
      <c r="J17" s="39"/>
      <c r="K17" s="37">
        <f>SUM(K4/$K$14)</f>
        <v>0.26168895691164462</v>
      </c>
    </row>
    <row r="18" spans="1:11" ht="18" customHeight="1" x14ac:dyDescent="0.25">
      <c r="A18" s="29">
        <v>2</v>
      </c>
      <c r="C18" s="37">
        <f t="shared" ref="C18:C25" si="0">SUM(C5/$C$14)</f>
        <v>0.30055059441989601</v>
      </c>
      <c r="D18" s="38"/>
      <c r="E18" s="37">
        <f t="shared" ref="E18:E25" si="1">SUM(E5/$E$14)</f>
        <v>0.27318543784940708</v>
      </c>
      <c r="F18" s="38"/>
      <c r="G18" s="37">
        <f t="shared" ref="G18:G25" si="2">SUM(G5/$G$14)</f>
        <v>0.26749421012672747</v>
      </c>
      <c r="H18" s="39"/>
      <c r="I18" s="37">
        <f t="shared" ref="I18:I25" si="3">SUM(I5/$I$14)</f>
        <v>0.21281193829040079</v>
      </c>
      <c r="J18" s="39"/>
      <c r="K18" s="37">
        <f t="shared" ref="K18:K25" si="4">SUM(K5/$K$14)</f>
        <v>0.32191447918930055</v>
      </c>
    </row>
    <row r="19" spans="1:11" ht="18" customHeight="1" x14ac:dyDescent="0.25">
      <c r="A19" s="29">
        <v>3</v>
      </c>
      <c r="C19" s="37">
        <f t="shared" si="0"/>
        <v>9.1974781445860507E-2</v>
      </c>
      <c r="D19" s="38"/>
      <c r="E19" s="37">
        <f t="shared" si="1"/>
        <v>1.5193044458231953E-2</v>
      </c>
      <c r="F19" s="38"/>
      <c r="G19" s="37">
        <f t="shared" si="2"/>
        <v>4.8511836267216384E-3</v>
      </c>
      <c r="H19" s="39"/>
      <c r="I19" s="37">
        <f t="shared" si="3"/>
        <v>2.6313655061138592E-2</v>
      </c>
      <c r="J19" s="39"/>
      <c r="K19" s="37">
        <f t="shared" si="4"/>
        <v>8.1505508580654418E-2</v>
      </c>
    </row>
    <row r="20" spans="1:11" ht="18" customHeight="1" x14ac:dyDescent="0.25">
      <c r="A20" s="29">
        <v>4</v>
      </c>
      <c r="C20" s="37">
        <f t="shared" si="0"/>
        <v>8.3027082398484442E-2</v>
      </c>
      <c r="D20" s="38"/>
      <c r="E20" s="37">
        <f t="shared" si="1"/>
        <v>0.10570982888395358</v>
      </c>
      <c r="F20" s="38"/>
      <c r="G20" s="37">
        <f t="shared" si="2"/>
        <v>6.4824713450026897E-2</v>
      </c>
      <c r="H20" s="39"/>
      <c r="I20" s="37">
        <f t="shared" si="3"/>
        <v>1.1184862374138063E-2</v>
      </c>
      <c r="J20" s="39"/>
      <c r="K20" s="37">
        <f t="shared" si="4"/>
        <v>8.0671878803660127E-2</v>
      </c>
    </row>
    <row r="21" spans="1:11" ht="18" customHeight="1" x14ac:dyDescent="0.25">
      <c r="A21" s="29">
        <v>5</v>
      </c>
      <c r="C21" s="37">
        <f t="shared" si="0"/>
        <v>9.9483602441525876E-2</v>
      </c>
      <c r="D21" s="38"/>
      <c r="E21" s="37">
        <f t="shared" si="1"/>
        <v>6.960752982913794E-2</v>
      </c>
      <c r="F21" s="38"/>
      <c r="G21" s="37">
        <f t="shared" si="2"/>
        <v>6.2842432106157003E-2</v>
      </c>
      <c r="H21" s="39"/>
      <c r="I21" s="37">
        <f t="shared" si="3"/>
        <v>1.6995420947717763E-2</v>
      </c>
      <c r="J21" s="39"/>
      <c r="K21" s="37">
        <f t="shared" si="4"/>
        <v>6.6896359439515551E-2</v>
      </c>
    </row>
    <row r="22" spans="1:11" ht="18" customHeight="1" x14ac:dyDescent="0.25">
      <c r="A22" s="29">
        <v>6</v>
      </c>
      <c r="C22" s="37">
        <f t="shared" si="0"/>
        <v>5.1453323442555113E-2</v>
      </c>
      <c r="D22" s="38"/>
      <c r="E22" s="37">
        <f t="shared" si="1"/>
        <v>4.9796611899192586E-2</v>
      </c>
      <c r="F22" s="38"/>
      <c r="G22" s="37">
        <f t="shared" si="2"/>
        <v>4.2094921044393066E-2</v>
      </c>
      <c r="H22" s="39"/>
      <c r="I22" s="37">
        <f t="shared" si="3"/>
        <v>5.5586826292986918E-2</v>
      </c>
      <c r="J22" s="39"/>
      <c r="K22" s="37">
        <f t="shared" si="4"/>
        <v>6.3128717263164949E-2</v>
      </c>
    </row>
    <row r="23" spans="1:11" ht="18" customHeight="1" x14ac:dyDescent="0.25">
      <c r="A23" s="29">
        <v>7</v>
      </c>
      <c r="C23" s="37">
        <f t="shared" si="0"/>
        <v>3.0361516671130188E-2</v>
      </c>
      <c r="D23" s="38"/>
      <c r="E23" s="37">
        <f t="shared" si="1"/>
        <v>1.7971927339602688E-2</v>
      </c>
      <c r="F23" s="38"/>
      <c r="G23" s="37">
        <f t="shared" si="2"/>
        <v>3.4402054611755654E-2</v>
      </c>
      <c r="H23" s="39"/>
      <c r="I23" s="37">
        <f t="shared" si="3"/>
        <v>8.1110770739712929E-2</v>
      </c>
      <c r="J23" s="39"/>
      <c r="K23" s="37">
        <f t="shared" si="4"/>
        <v>3.3596030308731643E-2</v>
      </c>
    </row>
    <row r="24" spans="1:11" ht="18" customHeight="1" x14ac:dyDescent="0.25">
      <c r="A24" s="29">
        <v>8</v>
      </c>
      <c r="C24" s="37">
        <f t="shared" si="0"/>
        <v>5.5586211833075763E-3</v>
      </c>
      <c r="D24" s="38"/>
      <c r="E24" s="37">
        <f t="shared" si="1"/>
        <v>9.5015856586284211E-2</v>
      </c>
      <c r="F24" s="38"/>
      <c r="G24" s="37">
        <f t="shared" si="2"/>
        <v>2.1287313047662959E-2</v>
      </c>
      <c r="H24" s="39"/>
      <c r="I24" s="37">
        <f t="shared" si="3"/>
        <v>5.7166875701810158E-2</v>
      </c>
      <c r="J24" s="39"/>
      <c r="K24" s="37">
        <f t="shared" si="4"/>
        <v>2.8895943990877391E-2</v>
      </c>
    </row>
    <row r="25" spans="1:11" ht="18" customHeight="1" x14ac:dyDescent="0.25">
      <c r="A25" s="29">
        <v>9</v>
      </c>
      <c r="C25" s="37">
        <f t="shared" si="0"/>
        <v>4.618783192366578E-3</v>
      </c>
      <c r="D25" s="38"/>
      <c r="E25" s="37">
        <f t="shared" si="1"/>
        <v>8.4894342921976923E-2</v>
      </c>
      <c r="F25" s="38"/>
      <c r="G25" s="37">
        <f t="shared" si="2"/>
        <v>7.4607362868177578E-3</v>
      </c>
      <c r="H25" s="39"/>
      <c r="I25" s="37">
        <f t="shared" si="3"/>
        <v>1.4672484481535179E-2</v>
      </c>
      <c r="J25" s="39"/>
      <c r="K25" s="37">
        <f t="shared" si="4"/>
        <v>6.1702125512450863E-2</v>
      </c>
    </row>
    <row r="26" spans="1:11" ht="18" customHeight="1" x14ac:dyDescent="0.25"/>
    <row r="27" spans="1:11" ht="18" customHeight="1" x14ac:dyDescent="0.25">
      <c r="C27" s="37">
        <f>SUM(C17:C25)</f>
        <v>0.99999999999999956</v>
      </c>
      <c r="E27" s="37">
        <f>SUM(E17:E25)</f>
        <v>0.99999999999999989</v>
      </c>
      <c r="G27" s="37">
        <f>SUM(G17:G25)</f>
        <v>1.0000000000000002</v>
      </c>
      <c r="I27" s="37">
        <f>SUM(I17:I25)</f>
        <v>1</v>
      </c>
      <c r="K27" s="37">
        <f>SUM(K17:K25)</f>
        <v>1</v>
      </c>
    </row>
    <row r="28" spans="1:11" ht="18" customHeight="1" x14ac:dyDescent="0.25"/>
    <row r="29" spans="1:11" ht="18" customHeight="1" x14ac:dyDescent="0.25"/>
    <row r="30" spans="1:11" ht="18" customHeight="1" x14ac:dyDescent="0.25"/>
    <row r="31" spans="1:11" ht="18" customHeight="1" x14ac:dyDescent="0.25"/>
    <row r="32" spans="1:11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</sheetData>
  <customSheetViews>
    <customSheetView guid="{187F99D5-F78B-4810-AFAB-810932C64360}" topLeftCell="A7">
      <selection activeCell="B21" sqref="B21"/>
      <pageMargins left="0.7" right="0.7" top="0.75" bottom="0.75" header="0.3" footer="0.3"/>
      <pageSetup orientation="portrait" horizontalDpi="4294967293" r:id="rId1"/>
    </customSheetView>
  </customSheetViews>
  <mergeCells count="10">
    <mergeCell ref="H2:I2"/>
    <mergeCell ref="H16:I16"/>
    <mergeCell ref="J2:K2"/>
    <mergeCell ref="J16:K16"/>
    <mergeCell ref="B2:C2"/>
    <mergeCell ref="D2:E2"/>
    <mergeCell ref="B16:C16"/>
    <mergeCell ref="D16:E16"/>
    <mergeCell ref="F2:G2"/>
    <mergeCell ref="F16:G16"/>
  </mergeCells>
  <pageMargins left="0.7" right="0.7" top="0.75" bottom="0.75" header="0.3" footer="0.3"/>
  <pageSetup orientation="portrait" horizontalDpi="4294967293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/>
  </sheetViews>
  <sheetFormatPr defaultRowHeight="13.2" x14ac:dyDescent="0.25"/>
  <cols>
    <col min="1" max="1" width="32.88671875" customWidth="1"/>
    <col min="2" max="2" width="3.88671875" customWidth="1"/>
    <col min="3" max="3" width="14.5546875" customWidth="1"/>
    <col min="4" max="4" width="4.33203125" customWidth="1"/>
    <col min="5" max="5" width="14.88671875" customWidth="1"/>
    <col min="6" max="6" width="3.6640625" customWidth="1"/>
    <col min="7" max="7" width="13.88671875" customWidth="1"/>
    <col min="8" max="8" width="10.5546875" customWidth="1"/>
    <col min="9" max="9" width="5.6640625" customWidth="1"/>
    <col min="10" max="10" width="30.109375" customWidth="1"/>
  </cols>
  <sheetData>
    <row r="2" spans="1:8" s="27" customFormat="1" ht="18" customHeight="1" x14ac:dyDescent="0.25">
      <c r="A2" s="35"/>
      <c r="B2" s="35"/>
      <c r="C2" s="35"/>
      <c r="D2" s="35"/>
      <c r="E2" s="35"/>
      <c r="F2" s="35"/>
      <c r="G2" s="35"/>
      <c r="H2" s="35"/>
    </row>
    <row r="3" spans="1:8" ht="18" customHeight="1" x14ac:dyDescent="0.25">
      <c r="C3" s="76" t="s">
        <v>190</v>
      </c>
      <c r="E3" s="104" t="s">
        <v>189</v>
      </c>
      <c r="G3" s="104" t="s">
        <v>185</v>
      </c>
      <c r="H3" s="28"/>
    </row>
    <row r="4" spans="1:8" ht="18" customHeight="1" x14ac:dyDescent="0.25">
      <c r="A4" s="104" t="s">
        <v>191</v>
      </c>
      <c r="B4" s="104"/>
      <c r="C4" s="146">
        <f>'OR WDA RFS'!C12</f>
        <v>3216660.2850681292</v>
      </c>
      <c r="E4" s="53">
        <f>'OR WDA RFS'!H14</f>
        <v>2317801.2070133006</v>
      </c>
      <c r="F4" s="33"/>
      <c r="G4" s="147">
        <f>'OR WDA RFS'!H16</f>
        <v>636243.22092829994</v>
      </c>
      <c r="H4" s="28">
        <f>SUM(G4/E4)</f>
        <v>0.27450292932936976</v>
      </c>
    </row>
    <row r="5" spans="1:8" ht="18" customHeight="1" x14ac:dyDescent="0.25">
      <c r="A5" s="104" t="s">
        <v>186</v>
      </c>
      <c r="C5" s="146">
        <f>'OR RA RFS'!C8</f>
        <v>6968690.8211400006</v>
      </c>
      <c r="E5" s="53">
        <f>'OR RA RFS'!H14</f>
        <v>6956314.5473280009</v>
      </c>
      <c r="G5" s="147">
        <f>'OR RA RFS'!H16</f>
        <v>2942493.9062249996</v>
      </c>
      <c r="H5" s="28">
        <f t="shared" ref="H5:H8" si="0">SUM(G5/E5)</f>
        <v>0.42299609746014788</v>
      </c>
    </row>
    <row r="6" spans="1:8" ht="18" customHeight="1" x14ac:dyDescent="0.25">
      <c r="A6" s="104" t="s">
        <v>187</v>
      </c>
      <c r="B6" s="104"/>
      <c r="C6" s="146">
        <f>'OR FA RFS'!C17</f>
        <v>27631912.992861301</v>
      </c>
      <c r="E6" s="53">
        <f>'OR FA RFS'!H14</f>
        <v>27614384.497315001</v>
      </c>
      <c r="G6" s="147">
        <f>'OR FA RFS'!H16</f>
        <v>6536800.8973569991</v>
      </c>
      <c r="H6" s="28">
        <f t="shared" si="0"/>
        <v>0.236717240537901</v>
      </c>
    </row>
    <row r="7" spans="1:8" ht="18" customHeight="1" x14ac:dyDescent="0.25">
      <c r="A7" s="104" t="s">
        <v>192</v>
      </c>
      <c r="C7" s="146">
        <f>'OR DWIA RFS'!C15</f>
        <v>62079603.662640005</v>
      </c>
      <c r="E7" s="53">
        <f>'OR DWIA RFS'!H14</f>
        <v>55754928.317919992</v>
      </c>
      <c r="G7" s="147">
        <f>'OR DWIA RFS'!H16</f>
        <v>18671826.78359</v>
      </c>
      <c r="H7" s="28">
        <f t="shared" si="0"/>
        <v>0.33489105531840052</v>
      </c>
    </row>
    <row r="8" spans="1:8" ht="18" customHeight="1" x14ac:dyDescent="0.25">
      <c r="A8" s="104" t="s">
        <v>188</v>
      </c>
      <c r="C8" s="146">
        <f>'OR IA RFS'!C6</f>
        <v>2307052.1963599999</v>
      </c>
      <c r="E8" s="53">
        <f>'OR IA RFS'!H14</f>
        <v>1454336.7153281397</v>
      </c>
      <c r="G8" s="147">
        <f>'OR IA RFS'!H16</f>
        <v>338732.72107299999</v>
      </c>
      <c r="H8" s="28">
        <f t="shared" si="0"/>
        <v>0.23291217054681335</v>
      </c>
    </row>
    <row r="9" spans="1:8" ht="18" customHeight="1" x14ac:dyDescent="0.25">
      <c r="B9" s="27"/>
    </row>
    <row r="10" spans="1:8" ht="18" customHeight="1" x14ac:dyDescent="0.25">
      <c r="B10" s="27"/>
    </row>
    <row r="11" spans="1:8" ht="18" customHeight="1" x14ac:dyDescent="0.25"/>
  </sheetData>
  <pageMargins left="0.7" right="0.7" top="0.75" bottom="0.75" header="0.3" footer="0.3"/>
  <pageSetup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zoomScaleNormal="100" workbookViewId="0">
      <selection activeCell="G4" sqref="G4:H12"/>
    </sheetView>
  </sheetViews>
  <sheetFormatPr defaultRowHeight="13.2" x14ac:dyDescent="0.25"/>
  <cols>
    <col min="2" max="2" width="12" customWidth="1"/>
    <col min="3" max="3" width="14.5546875" customWidth="1"/>
    <col min="8" max="8" width="13.88671875" customWidth="1"/>
    <col min="9" max="9" width="10.5546875" customWidth="1"/>
    <col min="10" max="10" width="5.6640625" customWidth="1"/>
    <col min="11" max="11" width="30.109375" customWidth="1"/>
  </cols>
  <sheetData>
    <row r="2" spans="1:9" s="27" customFormat="1" ht="18" customHeight="1" x14ac:dyDescent="0.25">
      <c r="A2" s="31" t="s">
        <v>58</v>
      </c>
      <c r="B2" s="31"/>
      <c r="C2" s="31"/>
      <c r="D2" s="31"/>
      <c r="F2" s="32" t="s">
        <v>133</v>
      </c>
      <c r="G2" s="32"/>
      <c r="H2" s="32"/>
      <c r="I2" s="32"/>
    </row>
    <row r="3" spans="1:9" ht="18" customHeight="1" x14ac:dyDescent="0.25">
      <c r="A3" s="30" t="s">
        <v>91</v>
      </c>
      <c r="B3" s="30" t="s">
        <v>131</v>
      </c>
      <c r="C3" s="29" t="s">
        <v>3</v>
      </c>
      <c r="D3" s="29" t="s">
        <v>8</v>
      </c>
      <c r="F3" s="29" t="s">
        <v>91</v>
      </c>
      <c r="G3" s="29" t="s">
        <v>131</v>
      </c>
      <c r="H3" s="29" t="s">
        <v>3</v>
      </c>
      <c r="I3" s="29" t="s">
        <v>8</v>
      </c>
    </row>
    <row r="4" spans="1:9" ht="18" customHeight="1" x14ac:dyDescent="0.25">
      <c r="A4" s="30">
        <v>1</v>
      </c>
      <c r="B4" s="103">
        <v>3958931</v>
      </c>
      <c r="C4" s="125">
        <v>880445.895823</v>
      </c>
      <c r="D4" s="28">
        <f>SUM(C4/$C$12)</f>
        <v>0.27371429302312911</v>
      </c>
      <c r="F4" s="30">
        <v>1</v>
      </c>
      <c r="G4" s="12">
        <v>3470234</v>
      </c>
      <c r="H4" s="108">
        <v>771762.19611999998</v>
      </c>
      <c r="I4" s="28">
        <f>SUM(H4/$H$14)</f>
        <v>0.33297169480487343</v>
      </c>
    </row>
    <row r="5" spans="1:9" ht="18" customHeight="1" x14ac:dyDescent="0.25">
      <c r="A5" s="30">
        <v>2</v>
      </c>
      <c r="B5" s="103">
        <v>2940306</v>
      </c>
      <c r="C5" s="125">
        <v>653908.93404399999</v>
      </c>
      <c r="D5" s="28">
        <f t="shared" ref="D5:D10" si="0">SUM(C5/$C$12)</f>
        <v>0.20328815482302326</v>
      </c>
      <c r="F5" s="30">
        <v>2</v>
      </c>
      <c r="G5" s="12">
        <v>3132341</v>
      </c>
      <c r="H5" s="108">
        <v>696616.53051499999</v>
      </c>
      <c r="I5" s="28">
        <f t="shared" ref="I5:I16" si="1">SUM(H5/$H$14)</f>
        <v>0.30055059441989601</v>
      </c>
    </row>
    <row r="6" spans="1:9" ht="18" customHeight="1" x14ac:dyDescent="0.25">
      <c r="A6" s="30">
        <v>3</v>
      </c>
      <c r="B6" s="103">
        <v>2795943</v>
      </c>
      <c r="C6" s="125">
        <v>621803.34522300004</v>
      </c>
      <c r="D6" s="28">
        <f t="shared" si="0"/>
        <v>0.19330712295278338</v>
      </c>
      <c r="F6" s="30">
        <v>3</v>
      </c>
      <c r="G6" s="12">
        <v>958562</v>
      </c>
      <c r="H6" s="108">
        <v>213179.25945000001</v>
      </c>
      <c r="I6" s="28">
        <f t="shared" si="1"/>
        <v>9.1974781445860507E-2</v>
      </c>
    </row>
    <row r="7" spans="1:9" ht="18" customHeight="1" x14ac:dyDescent="0.25">
      <c r="A7" s="30">
        <v>4</v>
      </c>
      <c r="B7" s="103">
        <v>2201590</v>
      </c>
      <c r="C7" s="125">
        <v>489622.29444899998</v>
      </c>
      <c r="D7" s="28">
        <f t="shared" si="0"/>
        <v>0.15221448678365168</v>
      </c>
      <c r="F7" s="123">
        <v>4</v>
      </c>
      <c r="G7" s="12">
        <v>865309</v>
      </c>
      <c r="H7" s="124">
        <v>192440.271798</v>
      </c>
      <c r="I7" s="28">
        <f t="shared" si="1"/>
        <v>8.3027082398484442E-2</v>
      </c>
    </row>
    <row r="8" spans="1:9" ht="18" customHeight="1" x14ac:dyDescent="0.25">
      <c r="A8" s="30">
        <v>5</v>
      </c>
      <c r="B8" s="103">
        <v>1655864</v>
      </c>
      <c r="C8" s="125">
        <v>368255.63841399999</v>
      </c>
      <c r="D8" s="28">
        <f t="shared" si="0"/>
        <v>0.11448384528619884</v>
      </c>
      <c r="F8" s="123">
        <v>5</v>
      </c>
      <c r="G8" s="12">
        <v>1036819</v>
      </c>
      <c r="H8" s="124">
        <v>230583.21381700001</v>
      </c>
      <c r="I8" s="28">
        <f t="shared" si="1"/>
        <v>9.9483602441525876E-2</v>
      </c>
    </row>
    <row r="9" spans="1:9" ht="18" customHeight="1" x14ac:dyDescent="0.25">
      <c r="A9" s="30">
        <v>6</v>
      </c>
      <c r="B9" s="103">
        <v>909066</v>
      </c>
      <c r="C9" s="125">
        <v>202171.60358</v>
      </c>
      <c r="D9" s="28">
        <f t="shared" si="0"/>
        <v>6.2851400416291697E-2</v>
      </c>
      <c r="F9" s="123">
        <v>6</v>
      </c>
      <c r="G9" s="12">
        <v>536247</v>
      </c>
      <c r="H9" s="124">
        <v>119258.57518</v>
      </c>
      <c r="I9" s="28">
        <f t="shared" si="1"/>
        <v>5.1453323442555113E-2</v>
      </c>
    </row>
    <row r="10" spans="1:9" ht="18" customHeight="1" x14ac:dyDescent="0.25">
      <c r="A10" s="30">
        <v>7</v>
      </c>
      <c r="B10" s="103">
        <v>2035</v>
      </c>
      <c r="C10" s="125">
        <v>452.57353512899999</v>
      </c>
      <c r="D10" s="28">
        <f t="shared" si="0"/>
        <v>1.4069671492195342E-4</v>
      </c>
      <c r="F10" s="123">
        <v>7</v>
      </c>
      <c r="G10" s="12">
        <v>316428</v>
      </c>
      <c r="H10" s="124">
        <v>70371.959987099995</v>
      </c>
      <c r="I10" s="28">
        <f t="shared" si="1"/>
        <v>3.0361516671130188E-2</v>
      </c>
    </row>
    <row r="11" spans="1:9" ht="18" customHeight="1" x14ac:dyDescent="0.25">
      <c r="C11" s="103"/>
      <c r="F11" s="123">
        <v>8</v>
      </c>
      <c r="G11" s="12">
        <v>57932</v>
      </c>
      <c r="H11" s="124">
        <v>12883.778888000001</v>
      </c>
      <c r="I11" s="28">
        <f t="shared" si="1"/>
        <v>5.5586211833075763E-3</v>
      </c>
    </row>
    <row r="12" spans="1:9" ht="18" customHeight="1" x14ac:dyDescent="0.25">
      <c r="B12" s="34" t="s">
        <v>0</v>
      </c>
      <c r="C12" s="126">
        <f>SUM(C4:C10)</f>
        <v>3216660.2850681292</v>
      </c>
      <c r="D12" s="28">
        <f>SUM(D4:D10)</f>
        <v>0.99999999999999989</v>
      </c>
      <c r="F12" s="123">
        <v>9</v>
      </c>
      <c r="G12" s="12">
        <v>48137</v>
      </c>
      <c r="H12" s="124">
        <v>10705.4212582</v>
      </c>
      <c r="I12" s="28">
        <f t="shared" si="1"/>
        <v>4.618783192366578E-3</v>
      </c>
    </row>
    <row r="13" spans="1:9" ht="18" customHeight="1" x14ac:dyDescent="0.25">
      <c r="I13" s="28"/>
    </row>
    <row r="14" spans="1:9" ht="19.5" customHeight="1" x14ac:dyDescent="0.25">
      <c r="B14" s="13"/>
      <c r="C14" s="46"/>
      <c r="G14" s="104" t="s">
        <v>0</v>
      </c>
      <c r="H14" s="108">
        <f>SUM(H4:H12)</f>
        <v>2317801.2070133006</v>
      </c>
      <c r="I14" s="28">
        <f>SUM(I4:I12)</f>
        <v>0.99999999999999956</v>
      </c>
    </row>
    <row r="15" spans="1:9" ht="18" customHeight="1" x14ac:dyDescent="0.25">
      <c r="B15" s="111"/>
      <c r="C15" s="111"/>
      <c r="D15" s="111"/>
      <c r="I15" s="28"/>
    </row>
    <row r="16" spans="1:9" ht="18" customHeight="1" x14ac:dyDescent="0.25">
      <c r="B16" s="109"/>
      <c r="C16" s="112"/>
      <c r="D16" s="111"/>
      <c r="G16" s="33" t="s">
        <v>9</v>
      </c>
      <c r="H16" s="124">
        <f>SUM(H7:H12)</f>
        <v>636243.22092829994</v>
      </c>
      <c r="I16" s="28">
        <f t="shared" si="1"/>
        <v>0.27450292932936976</v>
      </c>
    </row>
    <row r="17" spans="2:8" ht="18" customHeight="1" x14ac:dyDescent="0.25">
      <c r="B17" s="111"/>
      <c r="C17" s="111"/>
      <c r="D17" s="111"/>
    </row>
    <row r="18" spans="2:8" ht="18" customHeight="1" x14ac:dyDescent="0.25">
      <c r="B18" s="13"/>
      <c r="H18" s="50"/>
    </row>
    <row r="19" spans="2:8" ht="18" customHeight="1" x14ac:dyDescent="0.25"/>
    <row r="20" spans="2:8" ht="18" customHeight="1" x14ac:dyDescent="0.25"/>
    <row r="21" spans="2:8" ht="18" customHeight="1" x14ac:dyDescent="0.25">
      <c r="B21" s="27"/>
    </row>
    <row r="22" spans="2:8" ht="18" customHeight="1" x14ac:dyDescent="0.25">
      <c r="B22" s="27"/>
    </row>
    <row r="23" spans="2:8" ht="18" customHeight="1" x14ac:dyDescent="0.25"/>
  </sheetData>
  <customSheetViews>
    <customSheetView guid="{187F99D5-F78B-4810-AFAB-810932C64360}">
      <selection activeCell="D14" sqref="D14"/>
      <pageMargins left="0.7" right="0.7" top="0.75" bottom="0.75" header="0.3" footer="0.3"/>
      <pageSetup orientation="portrait" horizontalDpi="4294967293" r:id="rId1"/>
    </customSheetView>
  </customSheetViews>
  <pageMargins left="0.7" right="0.7" top="0.75" bottom="0.75" header="0.3" footer="0.3"/>
  <pageSetup orientation="portrait" horizontalDpi="4294967293" r:id="rId2"/>
  <ignoredErrors>
    <ignoredError sqref="H16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</vt:i4>
      </vt:variant>
    </vt:vector>
  </HeadingPairs>
  <TitlesOfParts>
    <vt:vector size="38" baseType="lpstr">
      <vt:lpstr>TOC</vt:lpstr>
      <vt:lpstr>OR Risk Assessment Outputs</vt:lpstr>
      <vt:lpstr>OR  FRI</vt:lpstr>
      <vt:lpstr>OR  VIR</vt:lpstr>
      <vt:lpstr>OR  FTI</vt:lpstr>
      <vt:lpstr>OR FEI</vt:lpstr>
      <vt:lpstr>OR - RFS Percentiles</vt:lpstr>
      <vt:lpstr>OR RFS % Acres</vt:lpstr>
      <vt:lpstr>OR WDA RFS</vt:lpstr>
      <vt:lpstr>OR RA RFS</vt:lpstr>
      <vt:lpstr>OR FA RFS</vt:lpstr>
      <vt:lpstr>OR DWIA RFS</vt:lpstr>
      <vt:lpstr>OR IA RFS</vt:lpstr>
      <vt:lpstr>OR WDA RFS Pop</vt:lpstr>
      <vt:lpstr>OR WDA</vt:lpstr>
      <vt:lpstr>OR WDA Pop</vt:lpstr>
      <vt:lpstr>OR RA</vt:lpstr>
      <vt:lpstr>OR  Fuels</vt:lpstr>
      <vt:lpstr>OR Fuels Grouped</vt:lpstr>
      <vt:lpstr>OR  Fire History</vt:lpstr>
      <vt:lpstr>OR FRI vs WWA</vt:lpstr>
      <vt:lpstr>OR FTI vs WWA </vt:lpstr>
      <vt:lpstr>OR VIR vs WWA</vt:lpstr>
      <vt:lpstr>OR FEI vs WWA</vt:lpstr>
      <vt:lpstr>FRI Region Table</vt:lpstr>
      <vt:lpstr>FRI Reg Total Acres Charts</vt:lpstr>
      <vt:lpstr>FRI Reg %Acres Chart</vt:lpstr>
      <vt:lpstr>FTI Region Table</vt:lpstr>
      <vt:lpstr>FTI Reg Total Acres Charts</vt:lpstr>
      <vt:lpstr>FTI Reg %Acres Chart</vt:lpstr>
      <vt:lpstr>FEI Region Table</vt:lpstr>
      <vt:lpstr>FEI Reg Total Acres Charts</vt:lpstr>
      <vt:lpstr>FEI Reg %Acres Chart</vt:lpstr>
      <vt:lpstr>VIR Region Table</vt:lpstr>
      <vt:lpstr>VIR Reg Total Acres Charts</vt:lpstr>
      <vt:lpstr>VIR Reg %Acres Chart</vt:lpstr>
      <vt:lpstr>'OR WDA Pop'!Database</vt:lpstr>
      <vt:lpstr>Database</vt:lpstr>
    </vt:vector>
  </TitlesOfParts>
  <Company>Sanborn Map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Buckley</dc:creator>
  <cp:lastModifiedBy>Jenny</cp:lastModifiedBy>
  <dcterms:created xsi:type="dcterms:W3CDTF">2006-09-06T16:08:47Z</dcterms:created>
  <dcterms:modified xsi:type="dcterms:W3CDTF">2016-06-30T19:23:09Z</dcterms:modified>
</cp:coreProperties>
</file>